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2d27mm\Desktop\"/>
    </mc:Choice>
  </mc:AlternateContent>
  <bookViews>
    <workbookView xWindow="0" yWindow="0" windowWidth="28800" windowHeight="12255"/>
  </bookViews>
  <sheets>
    <sheet name="Ergebnisliste" sheetId="1" r:id="rId1"/>
    <sheet name="Mixed-Doppel" sheetId="9" r:id="rId2"/>
    <sheet name="Damen-Doppel" sheetId="7" r:id="rId3"/>
    <sheet name="Herren-Doppel" sheetId="8" r:id="rId4"/>
    <sheet name="Setzliste" sheetId="3" r:id="rId5"/>
  </sheets>
  <definedNames>
    <definedName name="aSetzliste_Doppel_EXCEL" localSheetId="4">#REF!</definedName>
    <definedName name="aSetzliste_Doppel_EXCEL">#REF!</definedName>
    <definedName name="aSetzliste_EXCEL" localSheetId="4">#REF!</definedName>
    <definedName name="aSetzliste_EXCEL">#REF!</definedName>
    <definedName name="DAMEN_DOPPPEL" localSheetId="4">#REF!</definedName>
    <definedName name="DAMEN_DOPPPEL">#REF!</definedName>
    <definedName name="DAMEN_EINZEL" localSheetId="4">Setzliste!$A$11:$H$39</definedName>
    <definedName name="DAMEN_EINZEL">#REF!</definedName>
    <definedName name="DAMEN_MIXED" localSheetId="4">#REF!</definedName>
    <definedName name="DAMEN_MIXED">#REF!</definedName>
    <definedName name="_xlnm.Print_Area" localSheetId="2">'Damen-Doppel'!$A$1:$AF$64</definedName>
    <definedName name="HERREN_DOPPPEL" localSheetId="4">#REF!</definedName>
    <definedName name="HERREN_DOPPPEL">#REF!</definedName>
    <definedName name="HERREN_EINZEL" localSheetId="4">#REF!</definedName>
    <definedName name="HERREN_EINZEL">#REF!</definedName>
    <definedName name="HERREN_MIXED">#REF!</definedName>
  </definedNames>
  <calcPr calcId="171027"/>
</workbook>
</file>

<file path=xl/calcChain.xml><?xml version="1.0" encoding="utf-8"?>
<calcChain xmlns="http://schemas.openxmlformats.org/spreadsheetml/2006/main">
  <c r="L114" i="9" l="1"/>
  <c r="K114" i="9"/>
  <c r="N113" i="9"/>
  <c r="M113" i="9"/>
  <c r="W112" i="9"/>
  <c r="U112" i="9"/>
  <c r="S112" i="9"/>
  <c r="W110" i="9"/>
  <c r="V110" i="9"/>
  <c r="U110" i="9"/>
  <c r="T110" i="9"/>
  <c r="S110" i="9"/>
  <c r="U108" i="9" s="1"/>
  <c r="K110" i="9"/>
  <c r="W109" i="9"/>
  <c r="V109" i="9"/>
  <c r="U109" i="9"/>
  <c r="T109" i="9"/>
  <c r="S109" i="9"/>
  <c r="S108" i="9" s="1"/>
  <c r="W108" i="9" s="1"/>
  <c r="M109" i="9"/>
  <c r="P108" i="9"/>
  <c r="N108" i="9"/>
  <c r="R108" i="9" s="1"/>
  <c r="W106" i="9"/>
  <c r="V106" i="9"/>
  <c r="U106" i="9"/>
  <c r="T106" i="9"/>
  <c r="S106" i="9"/>
  <c r="U104" i="9" s="1"/>
  <c r="R106" i="9"/>
  <c r="Q106" i="9"/>
  <c r="P106" i="9"/>
  <c r="P104" i="9" s="1"/>
  <c r="O106" i="9"/>
  <c r="N106" i="9"/>
  <c r="W105" i="9"/>
  <c r="V105" i="9"/>
  <c r="U105" i="9"/>
  <c r="T105" i="9"/>
  <c r="S105" i="9"/>
  <c r="S104" i="9" s="1"/>
  <c r="R105" i="9"/>
  <c r="N104" i="9" s="1"/>
  <c r="R104" i="9" s="1"/>
  <c r="Q105" i="9"/>
  <c r="P105" i="9"/>
  <c r="O105" i="9"/>
  <c r="N105" i="9"/>
  <c r="K104" i="9"/>
  <c r="I104" i="9"/>
  <c r="L81" i="9"/>
  <c r="K81" i="9"/>
  <c r="W79" i="9"/>
  <c r="U79" i="9"/>
  <c r="S79" i="9"/>
  <c r="W77" i="9"/>
  <c r="V77" i="9"/>
  <c r="U77" i="9"/>
  <c r="T77" i="9"/>
  <c r="S77" i="9"/>
  <c r="U75" i="9" s="1"/>
  <c r="L77" i="9"/>
  <c r="K77" i="9"/>
  <c r="W76" i="9"/>
  <c r="V76" i="9"/>
  <c r="U76" i="9"/>
  <c r="T76" i="9"/>
  <c r="S76" i="9"/>
  <c r="S75" i="9" s="1"/>
  <c r="M76" i="9"/>
  <c r="P75" i="9"/>
  <c r="N75" i="9"/>
  <c r="R75" i="9" s="1"/>
  <c r="W73" i="9"/>
  <c r="V73" i="9"/>
  <c r="U73" i="9"/>
  <c r="T73" i="9"/>
  <c r="S73" i="9"/>
  <c r="U71" i="9" s="1"/>
  <c r="R73" i="9"/>
  <c r="Q73" i="9"/>
  <c r="P73" i="9"/>
  <c r="P71" i="9" s="1"/>
  <c r="O73" i="9"/>
  <c r="N73" i="9"/>
  <c r="W72" i="9"/>
  <c r="V72" i="9"/>
  <c r="U72" i="9"/>
  <c r="T72" i="9"/>
  <c r="S72" i="9"/>
  <c r="S71" i="9" s="1"/>
  <c r="W71" i="9" s="1"/>
  <c r="R72" i="9"/>
  <c r="N71" i="9" s="1"/>
  <c r="Q72" i="9"/>
  <c r="P72" i="9"/>
  <c r="O72" i="9"/>
  <c r="N72" i="9"/>
  <c r="K71" i="9"/>
  <c r="I71" i="9"/>
  <c r="R62" i="9"/>
  <c r="Q62" i="9"/>
  <c r="P62" i="9"/>
  <c r="O62" i="9"/>
  <c r="N62" i="9"/>
  <c r="M62" i="9"/>
  <c r="L62" i="9"/>
  <c r="K62" i="9"/>
  <c r="J62" i="9"/>
  <c r="I62" i="9"/>
  <c r="AD61" i="9" s="1"/>
  <c r="R61" i="9"/>
  <c r="R114" i="9" s="1"/>
  <c r="Q61" i="9"/>
  <c r="Q114" i="9" s="1"/>
  <c r="P61" i="9"/>
  <c r="P114" i="9" s="1"/>
  <c r="O61" i="9"/>
  <c r="O114" i="9" s="1"/>
  <c r="N61" i="9"/>
  <c r="N114" i="9" s="1"/>
  <c r="M61" i="9"/>
  <c r="M114" i="9" s="1"/>
  <c r="L61" i="9"/>
  <c r="L113" i="9" s="1"/>
  <c r="K61" i="9"/>
  <c r="K113" i="9" s="1"/>
  <c r="J61" i="9"/>
  <c r="J114" i="9" s="1"/>
  <c r="I61" i="9"/>
  <c r="I114" i="9" s="1"/>
  <c r="M58" i="9"/>
  <c r="L58" i="9"/>
  <c r="K58" i="9"/>
  <c r="J58" i="9"/>
  <c r="I58" i="9"/>
  <c r="AD57" i="9" s="1"/>
  <c r="M57" i="9"/>
  <c r="M110" i="9" s="1"/>
  <c r="L57" i="9"/>
  <c r="L109" i="9" s="1"/>
  <c r="K57" i="9"/>
  <c r="K109" i="9" s="1"/>
  <c r="J57" i="9"/>
  <c r="J110" i="9" s="1"/>
  <c r="I57" i="9"/>
  <c r="I110" i="9" s="1"/>
  <c r="AC54" i="9"/>
  <c r="G54" i="9"/>
  <c r="AD53" i="9"/>
  <c r="AB53" i="9"/>
  <c r="AG39" i="9"/>
  <c r="G35" i="9"/>
  <c r="R29" i="9"/>
  <c r="Q29" i="9"/>
  <c r="P29" i="9"/>
  <c r="O29" i="9"/>
  <c r="AD28" i="9" s="1"/>
  <c r="N29" i="9"/>
  <c r="M29" i="9"/>
  <c r="L29" i="9"/>
  <c r="K29" i="9"/>
  <c r="J29" i="9"/>
  <c r="I29" i="9"/>
  <c r="R28" i="9"/>
  <c r="R81" i="9" s="1"/>
  <c r="Q28" i="9"/>
  <c r="Q81" i="9" s="1"/>
  <c r="P28" i="9"/>
  <c r="P81" i="9" s="1"/>
  <c r="O28" i="9"/>
  <c r="O81" i="9" s="1"/>
  <c r="N28" i="9"/>
  <c r="N80" i="9" s="1"/>
  <c r="M28" i="9"/>
  <c r="M80" i="9" s="1"/>
  <c r="L28" i="9"/>
  <c r="L80" i="9" s="1"/>
  <c r="K28" i="9"/>
  <c r="K80" i="9" s="1"/>
  <c r="J28" i="9"/>
  <c r="J81" i="9" s="1"/>
  <c r="I28" i="9"/>
  <c r="I81" i="9" s="1"/>
  <c r="M25" i="9"/>
  <c r="L25" i="9"/>
  <c r="K25" i="9"/>
  <c r="J25" i="9"/>
  <c r="I25" i="9"/>
  <c r="AD24" i="9"/>
  <c r="M24" i="9"/>
  <c r="M77" i="9" s="1"/>
  <c r="L24" i="9"/>
  <c r="L76" i="9" s="1"/>
  <c r="K24" i="9"/>
  <c r="K76" i="9" s="1"/>
  <c r="J24" i="9"/>
  <c r="J77" i="9" s="1"/>
  <c r="I24" i="9"/>
  <c r="AB24" i="9" s="1"/>
  <c r="AC25" i="9" s="1"/>
  <c r="AD20" i="9"/>
  <c r="AB20" i="9"/>
  <c r="AC21" i="9" s="1"/>
  <c r="N15" i="9"/>
  <c r="N11" i="9"/>
  <c r="AG15" i="9" s="1"/>
  <c r="G62" i="9" s="1"/>
  <c r="AG7" i="9"/>
  <c r="G43" i="9" s="1"/>
  <c r="K114" i="8"/>
  <c r="M113" i="8"/>
  <c r="W112" i="8"/>
  <c r="U112" i="8"/>
  <c r="S112" i="8"/>
  <c r="W110" i="8"/>
  <c r="V110" i="8"/>
  <c r="U110" i="8"/>
  <c r="U108" i="8" s="1"/>
  <c r="T110" i="8"/>
  <c r="S110" i="8"/>
  <c r="K110" i="8"/>
  <c r="W109" i="8"/>
  <c r="V109" i="8"/>
  <c r="U109" i="8"/>
  <c r="T109" i="8"/>
  <c r="S109" i="8"/>
  <c r="S108" i="8" s="1"/>
  <c r="W108" i="8" s="1"/>
  <c r="M109" i="8"/>
  <c r="R108" i="8"/>
  <c r="P108" i="8"/>
  <c r="N108" i="8"/>
  <c r="W106" i="8"/>
  <c r="V106" i="8"/>
  <c r="U106" i="8"/>
  <c r="U104" i="8" s="1"/>
  <c r="T106" i="8"/>
  <c r="S106" i="8"/>
  <c r="R106" i="8"/>
  <c r="Q106" i="8"/>
  <c r="P106" i="8"/>
  <c r="P104" i="8" s="1"/>
  <c r="O106" i="8"/>
  <c r="N106" i="8"/>
  <c r="W105" i="8"/>
  <c r="V105" i="8"/>
  <c r="U105" i="8"/>
  <c r="T105" i="8"/>
  <c r="S105" i="8"/>
  <c r="S104" i="8" s="1"/>
  <c r="R105" i="8"/>
  <c r="Q105" i="8"/>
  <c r="P105" i="8"/>
  <c r="O105" i="8"/>
  <c r="N105" i="8"/>
  <c r="N104" i="8" s="1"/>
  <c r="R104" i="8" s="1"/>
  <c r="K104" i="8"/>
  <c r="AA104" i="8" s="1"/>
  <c r="AA53" i="8" s="1"/>
  <c r="I104" i="8"/>
  <c r="K81" i="8"/>
  <c r="W79" i="8"/>
  <c r="U79" i="8"/>
  <c r="S79" i="8"/>
  <c r="W77" i="8"/>
  <c r="V77" i="8"/>
  <c r="U77" i="8"/>
  <c r="U75" i="8" s="1"/>
  <c r="T77" i="8"/>
  <c r="S77" i="8"/>
  <c r="K77" i="8"/>
  <c r="W76" i="8"/>
  <c r="V76" i="8"/>
  <c r="U76" i="8"/>
  <c r="T76" i="8"/>
  <c r="S76" i="8"/>
  <c r="S75" i="8" s="1"/>
  <c r="W75" i="8" s="1"/>
  <c r="M76" i="8"/>
  <c r="R75" i="8"/>
  <c r="P75" i="8"/>
  <c r="N75" i="8"/>
  <c r="W73" i="8"/>
  <c r="V73" i="8"/>
  <c r="U73" i="8"/>
  <c r="U71" i="8" s="1"/>
  <c r="T73" i="8"/>
  <c r="S73" i="8"/>
  <c r="R73" i="8"/>
  <c r="Q73" i="8"/>
  <c r="P73" i="8"/>
  <c r="P71" i="8" s="1"/>
  <c r="O73" i="8"/>
  <c r="N73" i="8"/>
  <c r="W72" i="8"/>
  <c r="V72" i="8"/>
  <c r="U72" i="8"/>
  <c r="T72" i="8"/>
  <c r="S72" i="8"/>
  <c r="S71" i="8" s="1"/>
  <c r="R72" i="8"/>
  <c r="Q72" i="8"/>
  <c r="P72" i="8"/>
  <c r="O72" i="8"/>
  <c r="N72" i="8"/>
  <c r="N71" i="8" s="1"/>
  <c r="R71" i="8" s="1"/>
  <c r="K71" i="8"/>
  <c r="I71" i="8"/>
  <c r="R62" i="8"/>
  <c r="Q62" i="8"/>
  <c r="P62" i="8"/>
  <c r="O62" i="8"/>
  <c r="N62" i="8"/>
  <c r="M62" i="8"/>
  <c r="L62" i="8"/>
  <c r="K62" i="8"/>
  <c r="J62" i="8"/>
  <c r="I62" i="8"/>
  <c r="AD61" i="8" s="1"/>
  <c r="R61" i="8"/>
  <c r="R114" i="8" s="1"/>
  <c r="Q61" i="8"/>
  <c r="Q114" i="8" s="1"/>
  <c r="P61" i="8"/>
  <c r="P114" i="8" s="1"/>
  <c r="O61" i="8"/>
  <c r="O114" i="8" s="1"/>
  <c r="N61" i="8"/>
  <c r="N114" i="8" s="1"/>
  <c r="M61" i="8"/>
  <c r="M114" i="8" s="1"/>
  <c r="L61" i="8"/>
  <c r="L113" i="8" s="1"/>
  <c r="K61" i="8"/>
  <c r="K113" i="8" s="1"/>
  <c r="J61" i="8"/>
  <c r="J114" i="8" s="1"/>
  <c r="I61" i="8"/>
  <c r="I114" i="8" s="1"/>
  <c r="M58" i="8"/>
  <c r="L58" i="8"/>
  <c r="K58" i="8"/>
  <c r="J58" i="8"/>
  <c r="AD57" i="8" s="1"/>
  <c r="I58" i="8"/>
  <c r="M57" i="8"/>
  <c r="M110" i="8" s="1"/>
  <c r="L57" i="8"/>
  <c r="L109" i="8" s="1"/>
  <c r="K57" i="8"/>
  <c r="K109" i="8" s="1"/>
  <c r="J57" i="8"/>
  <c r="J110" i="8" s="1"/>
  <c r="I57" i="8"/>
  <c r="I110" i="8" s="1"/>
  <c r="AC54" i="8"/>
  <c r="G54" i="8"/>
  <c r="AD53" i="8"/>
  <c r="AB53" i="8"/>
  <c r="AG39" i="8"/>
  <c r="G35" i="8"/>
  <c r="N43" i="8" s="1"/>
  <c r="AG47" i="8" s="1"/>
  <c r="R29" i="8"/>
  <c r="Q29" i="8"/>
  <c r="P29" i="8"/>
  <c r="O29" i="8"/>
  <c r="N29" i="8"/>
  <c r="M29" i="8"/>
  <c r="L29" i="8"/>
  <c r="K29" i="8"/>
  <c r="J29" i="8"/>
  <c r="AD28" i="8" s="1"/>
  <c r="I29" i="8"/>
  <c r="R28" i="8"/>
  <c r="R81" i="8" s="1"/>
  <c r="Q28" i="8"/>
  <c r="Q81" i="8" s="1"/>
  <c r="P28" i="8"/>
  <c r="P81" i="8" s="1"/>
  <c r="O28" i="8"/>
  <c r="O81" i="8" s="1"/>
  <c r="N28" i="8"/>
  <c r="N81" i="8" s="1"/>
  <c r="M28" i="8"/>
  <c r="AB28" i="8" s="1"/>
  <c r="L28" i="8"/>
  <c r="L80" i="8" s="1"/>
  <c r="K28" i="8"/>
  <c r="K80" i="8" s="1"/>
  <c r="J28" i="8"/>
  <c r="J81" i="8" s="1"/>
  <c r="I28" i="8"/>
  <c r="I81" i="8" s="1"/>
  <c r="M25" i="8"/>
  <c r="L25" i="8"/>
  <c r="K25" i="8"/>
  <c r="J25" i="8"/>
  <c r="I25" i="8"/>
  <c r="AD24" i="8"/>
  <c r="M24" i="8"/>
  <c r="M77" i="8" s="1"/>
  <c r="L24" i="8"/>
  <c r="L76" i="8" s="1"/>
  <c r="K24" i="8"/>
  <c r="K76" i="8" s="1"/>
  <c r="J24" i="8"/>
  <c r="J77" i="8" s="1"/>
  <c r="I24" i="8"/>
  <c r="AB24" i="8" s="1"/>
  <c r="AC25" i="8" s="1"/>
  <c r="AD20" i="8"/>
  <c r="AB20" i="8"/>
  <c r="AC21" i="8" s="1"/>
  <c r="N15" i="8"/>
  <c r="N11" i="8"/>
  <c r="AG15" i="8" s="1"/>
  <c r="G62" i="8" s="1"/>
  <c r="AG7" i="8"/>
  <c r="G43" i="8" s="1"/>
  <c r="N47" i="8" s="1"/>
  <c r="Y71" i="9" l="1"/>
  <c r="Y20" i="9" s="1"/>
  <c r="P112" i="9"/>
  <c r="AA71" i="9"/>
  <c r="AA20" i="9" s="1"/>
  <c r="W75" i="9"/>
  <c r="W104" i="9"/>
  <c r="R71" i="9"/>
  <c r="Y104" i="9"/>
  <c r="Y53" i="9" s="1"/>
  <c r="AA104" i="9"/>
  <c r="AA53" i="9" s="1"/>
  <c r="K112" i="9"/>
  <c r="AA112" i="9" s="1"/>
  <c r="AA61" i="9" s="1"/>
  <c r="M71" i="9"/>
  <c r="X71" i="9" s="1"/>
  <c r="X21" i="9" s="1"/>
  <c r="O80" i="9"/>
  <c r="N79" i="9" s="1"/>
  <c r="R79" i="9" s="1"/>
  <c r="M81" i="9"/>
  <c r="K79" i="9" s="1"/>
  <c r="AA79" i="9" s="1"/>
  <c r="AA28" i="9" s="1"/>
  <c r="M104" i="9"/>
  <c r="O113" i="9"/>
  <c r="N112" i="9" s="1"/>
  <c r="R112" i="9" s="1"/>
  <c r="L110" i="9"/>
  <c r="K108" i="9" s="1"/>
  <c r="AA108" i="9" s="1"/>
  <c r="AA57" i="9" s="1"/>
  <c r="P80" i="9"/>
  <c r="N81" i="9"/>
  <c r="P79" i="9" s="1"/>
  <c r="P113" i="9"/>
  <c r="AB57" i="9"/>
  <c r="AC58" i="9" s="1"/>
  <c r="I76" i="9"/>
  <c r="I75" i="9" s="1"/>
  <c r="I80" i="9"/>
  <c r="I79" i="9" s="1"/>
  <c r="Q80" i="9"/>
  <c r="I109" i="9"/>
  <c r="I108" i="9" s="1"/>
  <c r="I113" i="9"/>
  <c r="I112" i="9" s="1"/>
  <c r="Q113" i="9"/>
  <c r="AB28" i="9"/>
  <c r="AC29" i="9" s="1"/>
  <c r="J76" i="9"/>
  <c r="J80" i="9"/>
  <c r="R80" i="9"/>
  <c r="J109" i="9"/>
  <c r="J113" i="9"/>
  <c r="R113" i="9"/>
  <c r="AB61" i="9"/>
  <c r="AC62" i="9" s="1"/>
  <c r="I77" i="9"/>
  <c r="K75" i="9" s="1"/>
  <c r="AA75" i="9" s="1"/>
  <c r="AA24" i="9" s="1"/>
  <c r="AC29" i="8"/>
  <c r="P79" i="8"/>
  <c r="W71" i="8"/>
  <c r="Y71" i="8"/>
  <c r="Y20" i="8" s="1"/>
  <c r="Z21" i="8" s="1"/>
  <c r="W104" i="8"/>
  <c r="P112" i="8"/>
  <c r="AA71" i="8"/>
  <c r="AA20" i="8" s="1"/>
  <c r="Y104" i="8"/>
  <c r="Y53" i="8" s="1"/>
  <c r="Z54" i="8" s="1"/>
  <c r="M80" i="8"/>
  <c r="L77" i="8"/>
  <c r="N80" i="8"/>
  <c r="L81" i="8"/>
  <c r="K79" i="8" s="1"/>
  <c r="AA79" i="8" s="1"/>
  <c r="AA28" i="8" s="1"/>
  <c r="L110" i="8"/>
  <c r="K108" i="8" s="1"/>
  <c r="AA108" i="8" s="1"/>
  <c r="AA57" i="8" s="1"/>
  <c r="N113" i="8"/>
  <c r="L114" i="8"/>
  <c r="K112" i="8" s="1"/>
  <c r="AA112" i="8" s="1"/>
  <c r="AA61" i="8" s="1"/>
  <c r="M71" i="8"/>
  <c r="X71" i="8" s="1"/>
  <c r="X21" i="8" s="1"/>
  <c r="O80" i="8"/>
  <c r="M81" i="8"/>
  <c r="M104" i="8"/>
  <c r="O113" i="8"/>
  <c r="P80" i="8"/>
  <c r="P113" i="8"/>
  <c r="AB57" i="8"/>
  <c r="AC58" i="8" s="1"/>
  <c r="I76" i="8"/>
  <c r="I80" i="8"/>
  <c r="I79" i="8" s="1"/>
  <c r="Q80" i="8"/>
  <c r="I109" i="8"/>
  <c r="I108" i="8" s="1"/>
  <c r="I113" i="8"/>
  <c r="I112" i="8" s="1"/>
  <c r="Q113" i="8"/>
  <c r="J76" i="8"/>
  <c r="J80" i="8"/>
  <c r="R80" i="8"/>
  <c r="J109" i="8"/>
  <c r="J113" i="8"/>
  <c r="R113" i="8"/>
  <c r="AB61" i="8"/>
  <c r="AC62" i="8" s="1"/>
  <c r="I77" i="8"/>
  <c r="K75" i="8" s="1"/>
  <c r="AA75" i="8" s="1"/>
  <c r="AA24" i="8" s="1"/>
  <c r="Y108" i="9" l="1"/>
  <c r="Y57" i="9" s="1"/>
  <c r="Z58" i="9" s="1"/>
  <c r="M108" i="9"/>
  <c r="X108" i="9" s="1"/>
  <c r="X58" i="9" s="1"/>
  <c r="AE56" i="9" s="1"/>
  <c r="Y79" i="9"/>
  <c r="Y28" i="9" s="1"/>
  <c r="Z29" i="9" s="1"/>
  <c r="M79" i="9"/>
  <c r="X79" i="9" s="1"/>
  <c r="X29" i="9" s="1"/>
  <c r="AE27" i="9" s="1"/>
  <c r="X104" i="9"/>
  <c r="X54" i="9" s="1"/>
  <c r="AE52" i="9" s="1"/>
  <c r="Z21" i="9"/>
  <c r="Y112" i="9"/>
  <c r="Y61" i="9" s="1"/>
  <c r="Z62" i="9" s="1"/>
  <c r="M112" i="9"/>
  <c r="X112" i="9" s="1"/>
  <c r="X62" i="9" s="1"/>
  <c r="AE60" i="9" s="1"/>
  <c r="AE62" i="9" s="1"/>
  <c r="Z54" i="9"/>
  <c r="AE19" i="9"/>
  <c r="AE21" i="9" s="1"/>
  <c r="Y75" i="9"/>
  <c r="Y24" i="9" s="1"/>
  <c r="Z25" i="9" s="1"/>
  <c r="M75" i="9"/>
  <c r="X75" i="9" s="1"/>
  <c r="X25" i="9" s="1"/>
  <c r="AE23" i="9" s="1"/>
  <c r="AE25" i="9" s="1"/>
  <c r="M112" i="8"/>
  <c r="Y108" i="8"/>
  <c r="Y57" i="8" s="1"/>
  <c r="Z58" i="8" s="1"/>
  <c r="M108" i="8"/>
  <c r="X108" i="8" s="1"/>
  <c r="X58" i="8" s="1"/>
  <c r="AE56" i="8" s="1"/>
  <c r="X104" i="8"/>
  <c r="X54" i="8" s="1"/>
  <c r="AE52" i="8" s="1"/>
  <c r="N79" i="8"/>
  <c r="R79" i="8" s="1"/>
  <c r="Y79" i="8"/>
  <c r="Y28" i="8" s="1"/>
  <c r="Z29" i="8" s="1"/>
  <c r="M79" i="8"/>
  <c r="X79" i="8" s="1"/>
  <c r="X29" i="8" s="1"/>
  <c r="AE27" i="8" s="1"/>
  <c r="I75" i="8"/>
  <c r="AE19" i="8"/>
  <c r="N112" i="8"/>
  <c r="R112" i="8" s="1"/>
  <c r="AE54" i="9" l="1"/>
  <c r="AE29" i="9"/>
  <c r="AE58" i="9"/>
  <c r="AG21" i="9"/>
  <c r="G47" i="9" s="1"/>
  <c r="N47" i="9" s="1"/>
  <c r="AG25" i="9"/>
  <c r="G39" i="9" s="1"/>
  <c r="N43" i="9" s="1"/>
  <c r="AG47" i="9" s="1"/>
  <c r="AG29" i="9"/>
  <c r="G58" i="9" s="1"/>
  <c r="AE29" i="8"/>
  <c r="X112" i="8"/>
  <c r="X62" i="8" s="1"/>
  <c r="Y75" i="8"/>
  <c r="Y24" i="8" s="1"/>
  <c r="Z25" i="8" s="1"/>
  <c r="M75" i="8"/>
  <c r="X75" i="8" s="1"/>
  <c r="X25" i="8" s="1"/>
  <c r="AE23" i="8" s="1"/>
  <c r="AE25" i="8" s="1"/>
  <c r="Y112" i="8"/>
  <c r="Y61" i="8" s="1"/>
  <c r="Z62" i="8" s="1"/>
  <c r="J85" i="7"/>
  <c r="I85" i="7"/>
  <c r="K84" i="7"/>
  <c r="U78" i="7"/>
  <c r="T78" i="7"/>
  <c r="S78" i="7"/>
  <c r="R78" i="7"/>
  <c r="Z28" i="7" s="1"/>
  <c r="Q78" i="7"/>
  <c r="U77" i="7"/>
  <c r="T77" i="7"/>
  <c r="X28" i="7" s="1"/>
  <c r="V28" i="7" s="1"/>
  <c r="S77" i="7"/>
  <c r="R77" i="7"/>
  <c r="Q77" i="7"/>
  <c r="U71" i="7"/>
  <c r="T71" i="7"/>
  <c r="S71" i="7"/>
  <c r="R71" i="7"/>
  <c r="Q71" i="7"/>
  <c r="P71" i="7"/>
  <c r="O71" i="7"/>
  <c r="N71" i="7"/>
  <c r="Z20" i="7" s="1"/>
  <c r="Z25" i="7" s="1"/>
  <c r="M71" i="7"/>
  <c r="L71" i="7"/>
  <c r="U70" i="7"/>
  <c r="T70" i="7"/>
  <c r="S70" i="7"/>
  <c r="R70" i="7"/>
  <c r="Q70" i="7"/>
  <c r="P70" i="7"/>
  <c r="X20" i="7" s="1"/>
  <c r="O70" i="7"/>
  <c r="N70" i="7"/>
  <c r="M70" i="7"/>
  <c r="L70" i="7"/>
  <c r="V36" i="7"/>
  <c r="P36" i="7"/>
  <c r="O36" i="7"/>
  <c r="N36" i="7"/>
  <c r="M36" i="7"/>
  <c r="L36" i="7"/>
  <c r="K36" i="7"/>
  <c r="J36" i="7"/>
  <c r="I36" i="7"/>
  <c r="H36" i="7"/>
  <c r="G36" i="7"/>
  <c r="AC36" i="7" s="1"/>
  <c r="P35" i="7"/>
  <c r="P85" i="7" s="1"/>
  <c r="O35" i="7"/>
  <c r="O85" i="7" s="1"/>
  <c r="N35" i="7"/>
  <c r="N85" i="7" s="1"/>
  <c r="M35" i="7"/>
  <c r="M85" i="7" s="1"/>
  <c r="L35" i="7"/>
  <c r="L85" i="7" s="1"/>
  <c r="Z35" i="7" s="1"/>
  <c r="K35" i="7"/>
  <c r="K85" i="7" s="1"/>
  <c r="J35" i="7"/>
  <c r="J84" i="7" s="1"/>
  <c r="I35" i="7"/>
  <c r="I84" i="7" s="1"/>
  <c r="H35" i="7"/>
  <c r="H85" i="7" s="1"/>
  <c r="G35" i="7"/>
  <c r="G85" i="7" s="1"/>
  <c r="V29" i="7"/>
  <c r="K29" i="7"/>
  <c r="J29" i="7"/>
  <c r="I29" i="7"/>
  <c r="H29" i="7"/>
  <c r="G29" i="7"/>
  <c r="AC29" i="7" s="1"/>
  <c r="K28" i="7"/>
  <c r="K78" i="7" s="1"/>
  <c r="J28" i="7"/>
  <c r="J78" i="7" s="1"/>
  <c r="I28" i="7"/>
  <c r="I78" i="7" s="1"/>
  <c r="H28" i="7"/>
  <c r="H77" i="7" s="1"/>
  <c r="G28" i="7"/>
  <c r="AA29" i="7" s="1"/>
  <c r="AB33" i="7" s="1"/>
  <c r="AB26" i="7"/>
  <c r="AC22" i="7"/>
  <c r="AA22" i="7"/>
  <c r="V22" i="7"/>
  <c r="Z21" i="7"/>
  <c r="X21" i="7"/>
  <c r="V21" i="7" s="1"/>
  <c r="AG62" i="9" l="1"/>
  <c r="AG54" i="9"/>
  <c r="AG58" i="9"/>
  <c r="AE60" i="8"/>
  <c r="AE21" i="8"/>
  <c r="Z34" i="7"/>
  <c r="Z39" i="7" s="1"/>
  <c r="X25" i="7"/>
  <c r="Y26" i="7" s="1"/>
  <c r="V20" i="7"/>
  <c r="V26" i="7" s="1"/>
  <c r="I77" i="7"/>
  <c r="G78" i="7"/>
  <c r="Z27" i="7" s="1"/>
  <c r="Z32" i="7" s="1"/>
  <c r="M84" i="7"/>
  <c r="L84" i="7"/>
  <c r="X35" i="7" s="1"/>
  <c r="V35" i="7" s="1"/>
  <c r="AA36" i="7"/>
  <c r="AB40" i="7" s="1"/>
  <c r="J77" i="7"/>
  <c r="H78" i="7"/>
  <c r="N84" i="7"/>
  <c r="K77" i="7"/>
  <c r="G84" i="7"/>
  <c r="X34" i="7" s="1"/>
  <c r="O84" i="7"/>
  <c r="G77" i="7"/>
  <c r="X27" i="7" s="1"/>
  <c r="H84" i="7"/>
  <c r="P84" i="7"/>
  <c r="R59" i="3"/>
  <c r="R58" i="3"/>
  <c r="R57" i="3"/>
  <c r="R56" i="3"/>
  <c r="R55" i="3"/>
  <c r="R54" i="3"/>
  <c r="R53" i="3"/>
  <c r="R35" i="3"/>
  <c r="R34" i="3"/>
  <c r="R33" i="3"/>
  <c r="R20" i="3"/>
  <c r="R19" i="3"/>
  <c r="R18" i="3"/>
  <c r="R17" i="3"/>
  <c r="R16" i="3"/>
  <c r="R15" i="3"/>
  <c r="R14" i="3"/>
  <c r="R13" i="3"/>
  <c r="AE62" i="8" l="1"/>
  <c r="AE58" i="8"/>
  <c r="AE54" i="8"/>
  <c r="AG21" i="8"/>
  <c r="G47" i="8" s="1"/>
  <c r="AG29" i="8"/>
  <c r="G58" i="8" s="1"/>
  <c r="AG25" i="8"/>
  <c r="G39" i="8" s="1"/>
  <c r="V34" i="7"/>
  <c r="V40" i="7" s="1"/>
  <c r="AD34" i="7" s="1"/>
  <c r="AD40" i="7" s="1"/>
  <c r="X39" i="7"/>
  <c r="Y40" i="7" s="1"/>
  <c r="X32" i="7"/>
  <c r="Y33" i="7" s="1"/>
  <c r="V27" i="7"/>
  <c r="V33" i="7" s="1"/>
  <c r="AD27" i="7" s="1"/>
  <c r="AD33" i="7" s="1"/>
  <c r="AD20" i="7"/>
  <c r="AD26" i="7" s="1"/>
  <c r="AG62" i="8" l="1"/>
  <c r="AG58" i="8"/>
  <c r="AG54" i="8"/>
  <c r="AF33" i="7"/>
  <c r="AF40" i="7"/>
  <c r="AF26" i="7"/>
</calcChain>
</file>

<file path=xl/sharedStrings.xml><?xml version="1.0" encoding="utf-8"?>
<sst xmlns="http://schemas.openxmlformats.org/spreadsheetml/2006/main" count="760" uniqueCount="165">
  <si>
    <t>PUNKTE</t>
  </si>
  <si>
    <t>JAHRG</t>
  </si>
  <si>
    <t>VEREIN</t>
  </si>
  <si>
    <t>PASS</t>
  </si>
  <si>
    <t>SPIELERIN</t>
  </si>
  <si>
    <t xml:space="preserve">SPIELER </t>
  </si>
  <si>
    <t>RANG</t>
  </si>
  <si>
    <r>
      <t xml:space="preserve">ERGEBNISLISTE: </t>
    </r>
    <r>
      <rPr>
        <b/>
        <i/>
        <sz val="18"/>
        <rFont val="Arial"/>
        <family val="2"/>
      </rPr>
      <t xml:space="preserve"> MIXED SCHÜLER</t>
    </r>
  </si>
  <si>
    <t>Datum:</t>
  </si>
  <si>
    <t>Ausrichter:</t>
  </si>
  <si>
    <t>Turnier:</t>
  </si>
  <si>
    <t>SPIELER 2</t>
  </si>
  <si>
    <t>SPIELER 1</t>
  </si>
  <si>
    <r>
      <t xml:space="preserve">ERGEBNISLISTE: </t>
    </r>
    <r>
      <rPr>
        <b/>
        <i/>
        <sz val="18"/>
        <rFont val="Arial"/>
        <family val="2"/>
      </rPr>
      <t xml:space="preserve"> DAMEN DOPPEL SCHÜLER</t>
    </r>
  </si>
  <si>
    <r>
      <t xml:space="preserve">ERGEBNISLISTE: </t>
    </r>
    <r>
      <rPr>
        <b/>
        <i/>
        <sz val="18"/>
        <rFont val="Arial"/>
        <family val="2"/>
      </rPr>
      <t xml:space="preserve"> HERREN DOPPEL</t>
    </r>
    <r>
      <rPr>
        <b/>
        <sz val="18"/>
        <rFont val="Arial"/>
        <family val="2"/>
      </rPr>
      <t xml:space="preserve"> </t>
    </r>
    <r>
      <rPr>
        <b/>
        <i/>
        <sz val="18"/>
        <rFont val="Arial"/>
        <family val="2"/>
      </rPr>
      <t>SCHÜLER</t>
    </r>
  </si>
  <si>
    <t>2. VBV-Sch.-D-RLT</t>
  </si>
  <si>
    <t>BC Walgau - Nenzing</t>
  </si>
  <si>
    <t>VBV Version 2.0 by I.S.A.</t>
  </si>
  <si>
    <t>VBV - Meldeliste DOPPEL</t>
  </si>
  <si>
    <r>
      <t>Setzliste für das 2</t>
    </r>
    <r>
      <rPr>
        <b/>
        <sz val="10"/>
        <rFont val="Arial"/>
        <family val="2"/>
      </rPr>
      <t>. VBV-Schüler - RLT Doppel/Mix</t>
    </r>
    <r>
      <rPr>
        <sz val="10"/>
        <rFont val="Arial"/>
        <family val="2"/>
      </rPr>
      <t>, Saison 2017/18</t>
    </r>
  </si>
  <si>
    <t>Ausrichter:  BC Walgau - Nenzing, Turnierdatum: 18. Februar 2018</t>
  </si>
  <si>
    <t>Herren Doppel</t>
  </si>
  <si>
    <t>PASSNR</t>
  </si>
  <si>
    <t>Punkte</t>
  </si>
  <si>
    <t>Gesamt</t>
  </si>
  <si>
    <t>Jäger Timo</t>
  </si>
  <si>
    <t>A 66589</t>
  </si>
  <si>
    <t>HOHE</t>
  </si>
  <si>
    <t>Jäger Nico</t>
  </si>
  <si>
    <t>A 66590</t>
  </si>
  <si>
    <t>Stöcker Jona</t>
  </si>
  <si>
    <t>A 64889</t>
  </si>
  <si>
    <t>Martinek Kimi</t>
  </si>
  <si>
    <t>A 66230</t>
  </si>
  <si>
    <t>Koller Simon</t>
  </si>
  <si>
    <t>A 65809</t>
  </si>
  <si>
    <t>Martinek Nick</t>
  </si>
  <si>
    <t>A 65810</t>
  </si>
  <si>
    <t>Hawlitzky Martin</t>
  </si>
  <si>
    <t>A 65189</t>
  </si>
  <si>
    <t>FELD</t>
  </si>
  <si>
    <t>Goripow Julian</t>
  </si>
  <si>
    <t>A 63670</t>
  </si>
  <si>
    <t>DORN</t>
  </si>
  <si>
    <t>Heim Sebastian</t>
  </si>
  <si>
    <t>A 65014</t>
  </si>
  <si>
    <t>WOLF</t>
  </si>
  <si>
    <t>Dörler Lukas</t>
  </si>
  <si>
    <t>A 66549</t>
  </si>
  <si>
    <t>Frank Lucas</t>
  </si>
  <si>
    <t>A 66309</t>
  </si>
  <si>
    <t>ALTA</t>
  </si>
  <si>
    <t>Willidal Niklas</t>
  </si>
  <si>
    <t>A 66349</t>
  </si>
  <si>
    <t>Dobler Noel</t>
  </si>
  <si>
    <t>A 65649</t>
  </si>
  <si>
    <t>Sutterlütti Simon</t>
  </si>
  <si>
    <t>A 66211</t>
  </si>
  <si>
    <t>Weber Linus</t>
  </si>
  <si>
    <t>A 66969</t>
  </si>
  <si>
    <t>offen</t>
  </si>
  <si>
    <t>Damen Doppel</t>
  </si>
  <si>
    <t>Reinbacher Theresa</t>
  </si>
  <si>
    <t>A 66229</t>
  </si>
  <si>
    <t>GÖTZ</t>
  </si>
  <si>
    <t>Rinner Sophie</t>
  </si>
  <si>
    <t>A 63689</t>
  </si>
  <si>
    <t>EGG</t>
  </si>
  <si>
    <t>Längle Angelina</t>
  </si>
  <si>
    <t>A 65898</t>
  </si>
  <si>
    <t>Koller Natalie</t>
  </si>
  <si>
    <t>A 66669</t>
  </si>
  <si>
    <t>Suter Santina</t>
  </si>
  <si>
    <t>A 66869</t>
  </si>
  <si>
    <t>Schuster Bianca</t>
  </si>
  <si>
    <t>A 66929</t>
  </si>
  <si>
    <t>Mäser Jeanine</t>
  </si>
  <si>
    <t>A 66971</t>
  </si>
  <si>
    <t>MIXED</t>
  </si>
  <si>
    <t>GRUPPE 1 - 1. VORRUNDE</t>
  </si>
  <si>
    <t>2. VORRUNDE</t>
  </si>
  <si>
    <t>Übertragung in ENDRUNDE</t>
  </si>
  <si>
    <t>---&gt;</t>
  </si>
  <si>
    <t>Reinbacher Theresa/Goripow Julian</t>
  </si>
  <si>
    <t>A&gt;</t>
  </si>
  <si>
    <t>Koller Natalie/Koller Simon</t>
  </si>
  <si>
    <t>Rinner Sophie/Hawlitzky Martin</t>
  </si>
  <si>
    <t>C&gt;</t>
  </si>
  <si>
    <t>E&gt;</t>
  </si>
  <si>
    <t>G&gt;</t>
  </si>
  <si>
    <t>A</t>
  </si>
  <si>
    <t>B</t>
  </si>
  <si>
    <t>C</t>
  </si>
  <si>
    <t>Siege</t>
  </si>
  <si>
    <t>Sätze</t>
  </si>
  <si>
    <t>Längle Angelina/Jäger Timo</t>
  </si>
  <si>
    <t>1.</t>
  </si>
  <si>
    <t>Suter Santina/Frank Lucas</t>
  </si>
  <si>
    <t>D&gt;</t>
  </si>
  <si>
    <t>Mäser Jeanine/Sutterlütti Simon</t>
  </si>
  <si>
    <t>2.</t>
  </si>
  <si>
    <t>B&gt;</t>
  </si>
  <si>
    <t>3.</t>
  </si>
  <si>
    <t>F&gt;</t>
  </si>
  <si>
    <t>PLATZ 1 - 4 / 1. ENDRUNDE</t>
  </si>
  <si>
    <t>2. ENDRUNDE</t>
  </si>
  <si>
    <t>ENDPLAZIERUNG</t>
  </si>
  <si>
    <t>5:21 6:21</t>
  </si>
  <si>
    <t>21:17 16:21 21:18</t>
  </si>
  <si>
    <t>13:21 14:21</t>
  </si>
  <si>
    <t>4.</t>
  </si>
  <si>
    <t>17:21 21:16 18:21</t>
  </si>
  <si>
    <t>21:13 21:14</t>
  </si>
  <si>
    <t>PLATZ 5 - 7 / ENDRUNDE</t>
  </si>
  <si>
    <t>5.</t>
  </si>
  <si>
    <t>6.</t>
  </si>
  <si>
    <t>7.</t>
  </si>
  <si>
    <t>Platz</t>
  </si>
  <si>
    <t>:</t>
  </si>
  <si>
    <t>Jäger Timo/Jäger Nico</t>
  </si>
  <si>
    <t>Dobler Noel/Sutterlütti Simon</t>
  </si>
  <si>
    <t>21:16 17:21 21:14</t>
  </si>
  <si>
    <t>16:21 21:17 14:21</t>
  </si>
  <si>
    <t>Koller Simon/Martinek Nick</t>
  </si>
  <si>
    <t>21:13 21:13</t>
  </si>
  <si>
    <t>Stöcker Jona/Martinek Kimi</t>
  </si>
  <si>
    <t>Hawlitzky Martin/Goripow Julian</t>
  </si>
  <si>
    <t>16:21 15:21</t>
  </si>
  <si>
    <t>15:21 18:21</t>
  </si>
  <si>
    <t>21:16 21:15</t>
  </si>
  <si>
    <t>21:15 21:18</t>
  </si>
  <si>
    <t>9:21 16:21</t>
  </si>
  <si>
    <t>17:21 14:21</t>
  </si>
  <si>
    <t>21:9 21:16</t>
  </si>
  <si>
    <t>21:17 21:14</t>
  </si>
  <si>
    <t>4*</t>
  </si>
  <si>
    <t>5*</t>
  </si>
  <si>
    <t>6*</t>
  </si>
  <si>
    <t>7*</t>
  </si>
  <si>
    <t>* wurden ausgelost</t>
  </si>
  <si>
    <t>Su.</t>
  </si>
  <si>
    <t>Frank Lucas /Willidal Niklas</t>
  </si>
  <si>
    <t>21:17 21:13</t>
  </si>
  <si>
    <t>21:15 21:16</t>
  </si>
  <si>
    <t>17:21 13:21</t>
  </si>
  <si>
    <t>15:21 16:21</t>
  </si>
  <si>
    <t>13:21 21:13</t>
  </si>
  <si>
    <t>GRUPPE 2 - 1. VORRUNDE</t>
  </si>
  <si>
    <t>Heim Sebastian Dörler Lukas</t>
  </si>
  <si>
    <t>21:8 21:4</t>
  </si>
  <si>
    <t>21:8 21:16</t>
  </si>
  <si>
    <t>21:18 21:12</t>
  </si>
  <si>
    <t>8:21 16:21</t>
  </si>
  <si>
    <t>Schuster Bianca/ Dobler Noel</t>
  </si>
  <si>
    <t>8:21 4:21</t>
  </si>
  <si>
    <t>21:14 21:9</t>
  </si>
  <si>
    <t>18:21 12:21</t>
  </si>
  <si>
    <t>14:21 9:21</t>
  </si>
  <si>
    <t>21: 5 21:6</t>
  </si>
  <si>
    <t>21:9 21:6</t>
  </si>
  <si>
    <t>9:21 6:21</t>
  </si>
  <si>
    <t>Reinbacher T./Rinner S.</t>
  </si>
  <si>
    <t>Längle A./Koller N.</t>
  </si>
  <si>
    <t>Sutter S./Schuster B.</t>
  </si>
  <si>
    <t>Gripow Julian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</si>
</sst>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"/>
    <numFmt numFmtId="165" formatCode="0\ \ \ \ \ "/>
  </numFmts>
  <fonts count="22" x14ac:knownFonts="1">
    <font>
      <sz val="10"/>
      <name val="MS Sans Serif"/>
    </font>
    <font>
      <sz val="10"/>
      <name val="MS Sans Serif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i/>
      <sz val="18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b/>
      <i/>
      <u/>
      <sz val="14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sz val="10"/>
      <color rgb="FFFF0000"/>
      <name val="Arial"/>
      <family val="2"/>
    </font>
    <font>
      <b/>
      <i/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</font>
    <font>
      <sz val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7" fillId="0" borderId="0"/>
    <xf numFmtId="0" fontId="1" fillId="0" borderId="0"/>
    <xf numFmtId="0" fontId="4" fillId="0" borderId="0"/>
    <xf numFmtId="0" fontId="20" fillId="0" borderId="0"/>
  </cellStyleXfs>
  <cellXfs count="264">
    <xf numFmtId="0" fontId="0" fillId="0" borderId="0" xfId="0"/>
    <xf numFmtId="0" fontId="3" fillId="0" borderId="2" xfId="2" applyFont="1" applyFill="1" applyBorder="1" applyAlignment="1" applyProtection="1">
      <alignment horizontal="left" wrapText="1"/>
      <protection locked="0"/>
    </xf>
    <xf numFmtId="0" fontId="6" fillId="0" borderId="3" xfId="2" applyFont="1" applyFill="1" applyBorder="1" applyAlignment="1">
      <alignment horizontal="center"/>
    </xf>
    <xf numFmtId="164" fontId="6" fillId="0" borderId="3" xfId="2" applyNumberFormat="1" applyFont="1" applyFill="1" applyBorder="1" applyAlignment="1">
      <alignment horizontal="center"/>
    </xf>
    <xf numFmtId="0" fontId="6" fillId="0" borderId="3" xfId="2" applyFont="1" applyBorder="1" applyAlignment="1">
      <alignment horizontal="left"/>
    </xf>
    <xf numFmtId="0" fontId="7" fillId="0" borderId="3" xfId="2" applyFont="1" applyBorder="1" applyAlignment="1">
      <alignment horizontal="center"/>
    </xf>
    <xf numFmtId="0" fontId="4" fillId="0" borderId="0" xfId="3"/>
    <xf numFmtId="0" fontId="7" fillId="0" borderId="0" xfId="2" applyFont="1" applyBorder="1" applyAlignment="1">
      <alignment horizontal="center"/>
    </xf>
    <xf numFmtId="0" fontId="7" fillId="0" borderId="0" xfId="2" applyFont="1" applyBorder="1" applyAlignment="1">
      <alignment horizontal="left"/>
    </xf>
    <xf numFmtId="164" fontId="7" fillId="0" borderId="0" xfId="2" applyNumberFormat="1" applyFont="1" applyBorder="1" applyAlignment="1">
      <alignment horizontal="center"/>
    </xf>
    <xf numFmtId="0" fontId="7" fillId="0" borderId="0" xfId="2" applyFont="1" applyBorder="1"/>
    <xf numFmtId="0" fontId="11" fillId="0" borderId="0" xfId="2" applyFont="1" applyBorder="1" applyAlignment="1">
      <alignment horizontal="right"/>
    </xf>
    <xf numFmtId="0" fontId="6" fillId="0" borderId="4" xfId="2" applyFont="1" applyFill="1" applyBorder="1" applyAlignment="1">
      <alignment horizontal="center"/>
    </xf>
    <xf numFmtId="0" fontId="6" fillId="0" borderId="5" xfId="2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0" fontId="6" fillId="0" borderId="6" xfId="2" applyFont="1" applyBorder="1" applyAlignment="1">
      <alignment horizontal="right"/>
    </xf>
    <xf numFmtId="0" fontId="6" fillId="0" borderId="7" xfId="2" applyFont="1" applyFill="1" applyBorder="1" applyAlignment="1">
      <alignment horizontal="center"/>
    </xf>
    <xf numFmtId="0" fontId="2" fillId="0" borderId="8" xfId="2" applyFont="1" applyFill="1" applyBorder="1" applyAlignment="1">
      <alignment horizontal="right" wrapText="1"/>
    </xf>
    <xf numFmtId="0" fontId="2" fillId="0" borderId="9" xfId="2" applyFont="1" applyFill="1" applyBorder="1" applyAlignment="1">
      <alignment horizontal="center" wrapText="1"/>
    </xf>
    <xf numFmtId="0" fontId="2" fillId="0" borderId="10" xfId="2" applyFont="1" applyFill="1" applyBorder="1" applyAlignment="1">
      <alignment horizontal="center" wrapText="1"/>
    </xf>
    <xf numFmtId="0" fontId="2" fillId="0" borderId="11" xfId="2" applyFont="1" applyFill="1" applyBorder="1" applyAlignment="1">
      <alignment horizontal="right" wrapText="1"/>
    </xf>
    <xf numFmtId="0" fontId="5" fillId="0" borderId="12" xfId="0" applyFont="1" applyFill="1" applyBorder="1" applyAlignment="1">
      <alignment horizontal="center" wrapText="1"/>
    </xf>
    <xf numFmtId="0" fontId="3" fillId="0" borderId="13" xfId="2" applyFont="1" applyFill="1" applyBorder="1" applyAlignment="1" applyProtection="1">
      <alignment horizontal="left" wrapText="1"/>
      <protection locked="0"/>
    </xf>
    <xf numFmtId="0" fontId="2" fillId="0" borderId="14" xfId="2" applyFont="1" applyFill="1" applyBorder="1" applyAlignment="1">
      <alignment horizontal="center" wrapText="1"/>
    </xf>
    <xf numFmtId="0" fontId="6" fillId="0" borderId="15" xfId="2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7" fillId="0" borderId="0" xfId="1"/>
    <xf numFmtId="14" fontId="12" fillId="0" borderId="0" xfId="3" applyNumberFormat="1" applyFont="1" applyAlignment="1">
      <alignment horizontal="left"/>
    </xf>
    <xf numFmtId="0" fontId="4" fillId="0" borderId="0" xfId="2" applyFont="1" applyAlignment="1">
      <alignment horizontal="left"/>
    </xf>
    <xf numFmtId="0" fontId="6" fillId="0" borderId="20" xfId="0" applyFont="1" applyFill="1" applyBorder="1" applyAlignment="1">
      <alignment horizontal="right" wrapText="1"/>
    </xf>
    <xf numFmtId="0" fontId="6" fillId="0" borderId="8" xfId="0" applyFont="1" applyFill="1" applyBorder="1" applyAlignment="1">
      <alignment horizontal="right" wrapText="1"/>
    </xf>
    <xf numFmtId="0" fontId="4" fillId="2" borderId="0" xfId="0" applyFont="1" applyFill="1"/>
    <xf numFmtId="0" fontId="4" fillId="0" borderId="0" xfId="0" applyFont="1" applyFill="1"/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/>
    <xf numFmtId="0" fontId="4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11" fillId="0" borderId="0" xfId="0" applyFont="1" applyBorder="1" applyAlignment="1">
      <alignment horizontal="right"/>
    </xf>
    <xf numFmtId="0" fontId="13" fillId="2" borderId="0" xfId="0" applyFont="1" applyFill="1"/>
    <xf numFmtId="0" fontId="14" fillId="0" borderId="0" xfId="0" applyFont="1" applyFill="1"/>
    <xf numFmtId="0" fontId="12" fillId="0" borderId="0" xfId="0" applyFont="1" applyFill="1" applyBorder="1"/>
    <xf numFmtId="0" fontId="4" fillId="2" borderId="0" xfId="0" applyFont="1" applyFill="1" applyBorder="1"/>
    <xf numFmtId="16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2" borderId="21" xfId="0" applyFont="1" applyFill="1" applyBorder="1"/>
    <xf numFmtId="0" fontId="12" fillId="0" borderId="21" xfId="0" applyFont="1" applyFill="1" applyBorder="1"/>
    <xf numFmtId="164" fontId="12" fillId="0" borderId="21" xfId="0" applyNumberFormat="1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4" fillId="0" borderId="21" xfId="0" applyFont="1" applyFill="1" applyBorder="1"/>
    <xf numFmtId="0" fontId="4" fillId="0" borderId="21" xfId="0" applyFont="1" applyBorder="1"/>
    <xf numFmtId="0" fontId="11" fillId="0" borderId="21" xfId="0" applyFont="1" applyBorder="1" applyAlignment="1">
      <alignment horizontal="right"/>
    </xf>
    <xf numFmtId="0" fontId="15" fillId="2" borderId="16" xfId="0" applyFont="1" applyFill="1" applyBorder="1"/>
    <xf numFmtId="0" fontId="4" fillId="0" borderId="22" xfId="0" applyFont="1" applyFill="1" applyBorder="1" applyAlignment="1"/>
    <xf numFmtId="164" fontId="6" fillId="0" borderId="22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/>
    <xf numFmtId="0" fontId="6" fillId="0" borderId="24" xfId="0" applyFont="1" applyFill="1" applyBorder="1"/>
    <xf numFmtId="0" fontId="4" fillId="0" borderId="22" xfId="0" applyFont="1" applyFill="1" applyBorder="1"/>
    <xf numFmtId="0" fontId="6" fillId="0" borderId="7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right" wrapText="1"/>
    </xf>
    <xf numFmtId="0" fontId="5" fillId="0" borderId="26" xfId="0" applyFont="1" applyFill="1" applyBorder="1" applyAlignment="1">
      <alignment horizontal="left" wrapText="1"/>
    </xf>
    <xf numFmtId="164" fontId="5" fillId="0" borderId="27" xfId="0" applyNumberFormat="1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 wrapText="1"/>
    </xf>
    <xf numFmtId="0" fontId="5" fillId="0" borderId="29" xfId="0" applyFont="1" applyFill="1" applyBorder="1" applyAlignment="1">
      <alignment horizontal="center" wrapText="1"/>
    </xf>
    <xf numFmtId="0" fontId="6" fillId="0" borderId="30" xfId="0" applyFont="1" applyFill="1" applyBorder="1"/>
    <xf numFmtId="0" fontId="6" fillId="0" borderId="0" xfId="0" applyFont="1" applyFill="1" applyBorder="1"/>
    <xf numFmtId="0" fontId="12" fillId="2" borderId="31" xfId="0" applyFont="1" applyFill="1" applyBorder="1" applyAlignment="1">
      <alignment horizontal="center"/>
    </xf>
    <xf numFmtId="0" fontId="16" fillId="0" borderId="0" xfId="0" applyFont="1"/>
    <xf numFmtId="0" fontId="6" fillId="0" borderId="32" xfId="0" applyFont="1" applyFill="1" applyBorder="1"/>
    <xf numFmtId="0" fontId="12" fillId="0" borderId="31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left" wrapText="1"/>
    </xf>
    <xf numFmtId="164" fontId="5" fillId="0" borderId="34" xfId="0" applyNumberFormat="1" applyFont="1" applyFill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0" fontId="5" fillId="0" borderId="35" xfId="0" applyFont="1" applyFill="1" applyBorder="1" applyAlignment="1">
      <alignment horizontal="center" wrapText="1"/>
    </xf>
    <xf numFmtId="0" fontId="5" fillId="2" borderId="36" xfId="0" applyFont="1" applyFill="1" applyBorder="1" applyAlignment="1">
      <alignment horizontal="right" wrapText="1"/>
    </xf>
    <xf numFmtId="0" fontId="5" fillId="0" borderId="37" xfId="0" applyFont="1" applyFill="1" applyBorder="1" applyAlignment="1">
      <alignment horizontal="left" wrapText="1"/>
    </xf>
    <xf numFmtId="164" fontId="5" fillId="0" borderId="38" xfId="0" applyNumberFormat="1" applyFont="1" applyFill="1" applyBorder="1" applyAlignment="1">
      <alignment horizontal="center" wrapText="1"/>
    </xf>
    <xf numFmtId="0" fontId="5" fillId="0" borderId="39" xfId="0" applyFont="1" applyFill="1" applyBorder="1" applyAlignment="1">
      <alignment horizontal="center" wrapText="1"/>
    </xf>
    <xf numFmtId="165" fontId="5" fillId="0" borderId="40" xfId="0" applyNumberFormat="1" applyFont="1" applyFill="1" applyBorder="1" applyAlignment="1">
      <alignment horizontal="center" wrapText="1"/>
    </xf>
    <xf numFmtId="0" fontId="6" fillId="0" borderId="41" xfId="0" applyFont="1" applyFill="1" applyBorder="1"/>
    <xf numFmtId="0" fontId="6" fillId="0" borderId="21" xfId="0" applyFont="1" applyFill="1" applyBorder="1"/>
    <xf numFmtId="0" fontId="5" fillId="0" borderId="38" xfId="0" applyFont="1" applyFill="1" applyBorder="1" applyAlignment="1">
      <alignment horizontal="center" wrapText="1"/>
    </xf>
    <xf numFmtId="0" fontId="5" fillId="0" borderId="40" xfId="0" applyFont="1" applyFill="1" applyBorder="1" applyAlignment="1">
      <alignment horizontal="center" wrapText="1"/>
    </xf>
    <xf numFmtId="0" fontId="12" fillId="0" borderId="42" xfId="0" applyFont="1" applyBorder="1" applyAlignment="1">
      <alignment horizontal="center"/>
    </xf>
    <xf numFmtId="0" fontId="5" fillId="2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 wrapText="1"/>
    </xf>
    <xf numFmtId="164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165" fontId="5" fillId="0" borderId="0" xfId="0" applyNumberFormat="1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7" fillId="0" borderId="0" xfId="0" applyFont="1" applyFill="1" applyBorder="1"/>
    <xf numFmtId="0" fontId="1" fillId="0" borderId="23" xfId="0" applyFont="1" applyFill="1" applyBorder="1"/>
    <xf numFmtId="0" fontId="4" fillId="0" borderId="23" xfId="0" applyFont="1" applyFill="1" applyBorder="1"/>
    <xf numFmtId="0" fontId="6" fillId="0" borderId="43" xfId="0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165" fontId="5" fillId="0" borderId="45" xfId="0" applyNumberFormat="1" applyFont="1" applyFill="1" applyBorder="1" applyAlignment="1">
      <alignment horizontal="center" wrapText="1"/>
    </xf>
    <xf numFmtId="0" fontId="5" fillId="0" borderId="0" xfId="0" applyFont="1" applyFill="1" applyBorder="1"/>
    <xf numFmtId="165" fontId="5" fillId="0" borderId="29" xfId="0" applyNumberFormat="1" applyFont="1" applyFill="1" applyBorder="1" applyAlignment="1">
      <alignment horizontal="center" wrapText="1"/>
    </xf>
    <xf numFmtId="0" fontId="12" fillId="0" borderId="29" xfId="0" applyFont="1" applyFill="1" applyBorder="1" applyAlignment="1">
      <alignment horizontal="center"/>
    </xf>
    <xf numFmtId="0" fontId="5" fillId="0" borderId="29" xfId="0" quotePrefix="1" applyFont="1" applyFill="1" applyBorder="1" applyAlignment="1">
      <alignment horizontal="center" wrapText="1"/>
    </xf>
    <xf numFmtId="0" fontId="5" fillId="0" borderId="45" xfId="0" quotePrefix="1" applyFont="1" applyFill="1" applyBorder="1" applyAlignment="1">
      <alignment horizontal="center" wrapText="1"/>
    </xf>
    <xf numFmtId="0" fontId="12" fillId="0" borderId="29" xfId="0" applyFont="1" applyBorder="1" applyAlignment="1">
      <alignment horizontal="center"/>
    </xf>
    <xf numFmtId="0" fontId="5" fillId="2" borderId="33" xfId="0" applyFont="1" applyFill="1" applyBorder="1" applyAlignment="1">
      <alignment horizontal="right" wrapText="1"/>
    </xf>
    <xf numFmtId="0" fontId="5" fillId="0" borderId="46" xfId="0" applyFont="1" applyFill="1" applyBorder="1" applyAlignment="1">
      <alignment horizontal="center" wrapText="1"/>
    </xf>
    <xf numFmtId="0" fontId="5" fillId="0" borderId="21" xfId="0" applyFont="1" applyFill="1" applyBorder="1"/>
    <xf numFmtId="0" fontId="5" fillId="0" borderId="40" xfId="0" quotePrefix="1" applyFont="1" applyFill="1" applyBorder="1" applyAlignment="1">
      <alignment horizontal="center" wrapText="1"/>
    </xf>
    <xf numFmtId="0" fontId="12" fillId="0" borderId="40" xfId="0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5" fillId="0" borderId="0" xfId="0" quotePrefix="1" applyFont="1" applyFill="1" applyBorder="1" applyAlignment="1">
      <alignment horizontal="center" wrapText="1"/>
    </xf>
    <xf numFmtId="0" fontId="5" fillId="0" borderId="0" xfId="0" applyFont="1"/>
    <xf numFmtId="0" fontId="17" fillId="0" borderId="24" xfId="0" applyFont="1" applyFill="1" applyBorder="1"/>
    <xf numFmtId="0" fontId="17" fillId="0" borderId="32" xfId="0" applyFont="1" applyFill="1" applyBorder="1"/>
    <xf numFmtId="0" fontId="5" fillId="2" borderId="47" xfId="0" applyFont="1" applyFill="1" applyBorder="1" applyAlignment="1">
      <alignment horizontal="right" wrapText="1"/>
    </xf>
    <xf numFmtId="0" fontId="12" fillId="0" borderId="45" xfId="0" applyFont="1" applyBorder="1" applyAlignment="1">
      <alignment horizontal="center"/>
    </xf>
    <xf numFmtId="0" fontId="5" fillId="0" borderId="0" xfId="0" applyFont="1" applyFill="1"/>
    <xf numFmtId="0" fontId="5" fillId="2" borderId="48" xfId="0" applyFont="1" applyFill="1" applyBorder="1" applyAlignment="1">
      <alignment horizontal="right" wrapText="1"/>
    </xf>
    <xf numFmtId="0" fontId="6" fillId="2" borderId="0" xfId="0" applyFont="1" applyFill="1" applyBorder="1"/>
    <xf numFmtId="0" fontId="5" fillId="2" borderId="21" xfId="0" applyFont="1" applyFill="1" applyBorder="1"/>
    <xf numFmtId="0" fontId="6" fillId="2" borderId="32" xfId="0" applyFont="1" applyFill="1" applyBorder="1"/>
    <xf numFmtId="0" fontId="5" fillId="2" borderId="0" xfId="0" applyFont="1" applyFill="1" applyBorder="1"/>
    <xf numFmtId="0" fontId="6" fillId="2" borderId="30" xfId="0" applyFont="1" applyFill="1" applyBorder="1"/>
    <xf numFmtId="0" fontId="5" fillId="2" borderId="44" xfId="0" applyFont="1" applyFill="1" applyBorder="1" applyAlignment="1">
      <alignment horizontal="right" wrapText="1"/>
    </xf>
    <xf numFmtId="0" fontId="6" fillId="2" borderId="21" xfId="0" applyFont="1" applyFill="1" applyBorder="1"/>
    <xf numFmtId="0" fontId="6" fillId="2" borderId="44" xfId="0" applyFont="1" applyFill="1" applyBorder="1"/>
    <xf numFmtId="0" fontId="5" fillId="2" borderId="37" xfId="0" applyFont="1" applyFill="1" applyBorder="1" applyAlignment="1">
      <alignment horizontal="left" wrapText="1"/>
    </xf>
    <xf numFmtId="164" fontId="5" fillId="2" borderId="38" xfId="0" applyNumberFormat="1" applyFont="1" applyFill="1" applyBorder="1" applyAlignment="1">
      <alignment horizontal="center" wrapText="1"/>
    </xf>
    <xf numFmtId="0" fontId="5" fillId="2" borderId="38" xfId="0" applyFont="1" applyFill="1" applyBorder="1" applyAlignment="1">
      <alignment horizontal="center" wrapText="1"/>
    </xf>
    <xf numFmtId="0" fontId="5" fillId="2" borderId="46" xfId="0" applyFont="1" applyFill="1" applyBorder="1" applyAlignment="1">
      <alignment horizontal="center" wrapText="1"/>
    </xf>
    <xf numFmtId="165" fontId="5" fillId="2" borderId="40" xfId="0" applyNumberFormat="1" applyFont="1" applyFill="1" applyBorder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4" fillId="0" borderId="0" xfId="0" applyFont="1" applyBorder="1"/>
    <xf numFmtId="0" fontId="4" fillId="4" borderId="0" xfId="4" applyFont="1" applyFill="1" applyProtection="1"/>
    <xf numFmtId="0" fontId="12" fillId="0" borderId="0" xfId="4" applyFont="1" applyProtection="1"/>
    <xf numFmtId="49" fontId="19" fillId="0" borderId="0" xfId="4" applyNumberFormat="1" applyFont="1" applyAlignment="1" applyProtection="1">
      <alignment vertical="center"/>
    </xf>
    <xf numFmtId="0" fontId="18" fillId="0" borderId="0" xfId="4" applyFont="1" applyFill="1" applyProtection="1"/>
    <xf numFmtId="0" fontId="20" fillId="0" borderId="0" xfId="4" applyProtection="1"/>
    <xf numFmtId="0" fontId="20" fillId="0" borderId="0" xfId="4"/>
    <xf numFmtId="0" fontId="4" fillId="0" borderId="0" xfId="4" applyFont="1" applyProtection="1"/>
    <xf numFmtId="0" fontId="18" fillId="0" borderId="0" xfId="4" applyFont="1" applyFill="1" applyAlignment="1" applyProtection="1">
      <alignment horizontal="center"/>
    </xf>
    <xf numFmtId="0" fontId="19" fillId="0" borderId="0" xfId="4" applyFont="1" applyFill="1" applyBorder="1" applyProtection="1"/>
    <xf numFmtId="0" fontId="18" fillId="0" borderId="0" xfId="4" applyFont="1" applyFill="1" applyBorder="1" applyProtection="1"/>
    <xf numFmtId="0" fontId="18" fillId="0" borderId="0" xfId="4" applyFont="1" applyFill="1" applyBorder="1" applyAlignment="1" applyProtection="1">
      <alignment horizontal="center"/>
    </xf>
    <xf numFmtId="0" fontId="19" fillId="0" borderId="0" xfId="4" applyFont="1" applyFill="1" applyBorder="1" applyAlignment="1" applyProtection="1">
      <alignment horizontal="right"/>
    </xf>
    <xf numFmtId="0" fontId="19" fillId="0" borderId="0" xfId="4" applyFont="1" applyFill="1" applyBorder="1" applyAlignment="1" applyProtection="1">
      <alignment horizontal="center"/>
    </xf>
    <xf numFmtId="0" fontId="18" fillId="0" borderId="0" xfId="4" applyFont="1" applyFill="1" applyBorder="1" applyAlignment="1" applyProtection="1">
      <alignment horizontal="centerContinuous"/>
    </xf>
    <xf numFmtId="0" fontId="19" fillId="0" borderId="0" xfId="4" applyFont="1" applyProtection="1"/>
    <xf numFmtId="0" fontId="19" fillId="0" borderId="51" xfId="4" applyFont="1" applyBorder="1" applyAlignment="1" applyProtection="1">
      <alignment horizontal="center"/>
    </xf>
    <xf numFmtId="0" fontId="18" fillId="0" borderId="0" xfId="4" applyFont="1" applyProtection="1"/>
    <xf numFmtId="0" fontId="18" fillId="0" borderId="0" xfId="4" applyFont="1" applyBorder="1" applyProtection="1"/>
    <xf numFmtId="0" fontId="18" fillId="0" borderId="51" xfId="4" applyFont="1" applyBorder="1" applyProtection="1"/>
    <xf numFmtId="0" fontId="18" fillId="0" borderId="51" xfId="4" applyFont="1" applyBorder="1" applyAlignment="1" applyProtection="1">
      <alignment horizontal="center"/>
    </xf>
    <xf numFmtId="0" fontId="19" fillId="0" borderId="0" xfId="4" applyFont="1" applyAlignment="1" applyProtection="1">
      <alignment horizontal="right"/>
    </xf>
    <xf numFmtId="0" fontId="19" fillId="0" borderId="49" xfId="4" applyFont="1" applyBorder="1" applyProtection="1"/>
    <xf numFmtId="0" fontId="19" fillId="0" borderId="50" xfId="4" applyFont="1" applyBorder="1" applyAlignment="1" applyProtection="1">
      <alignment horizontal="center"/>
    </xf>
    <xf numFmtId="0" fontId="19" fillId="0" borderId="49" xfId="4" applyFont="1" applyBorder="1" applyAlignment="1" applyProtection="1">
      <alignment horizontal="center"/>
    </xf>
    <xf numFmtId="0" fontId="18" fillId="0" borderId="50" xfId="4" applyFont="1" applyBorder="1" applyAlignment="1" applyProtection="1">
      <alignment horizontal="center"/>
    </xf>
    <xf numFmtId="0" fontId="18" fillId="0" borderId="49" xfId="4" applyFont="1" applyBorder="1" applyAlignment="1" applyProtection="1">
      <alignment horizontal="centerContinuous"/>
    </xf>
    <xf numFmtId="0" fontId="18" fillId="0" borderId="50" xfId="4" applyFont="1" applyBorder="1" applyAlignment="1" applyProtection="1">
      <alignment horizontal="centerContinuous"/>
    </xf>
    <xf numFmtId="0" fontId="19" fillId="0" borderId="49" xfId="4" applyFont="1" applyBorder="1" applyAlignment="1" applyProtection="1">
      <alignment horizontal="right"/>
    </xf>
    <xf numFmtId="0" fontId="18" fillId="3" borderId="0" xfId="4" applyFont="1" applyFill="1" applyAlignment="1" applyProtection="1">
      <alignment horizontal="center"/>
    </xf>
    <xf numFmtId="0" fontId="18" fillId="3" borderId="0" xfId="4" applyFont="1" applyFill="1" applyBorder="1" applyAlignment="1" applyProtection="1">
      <alignment horizontal="center"/>
    </xf>
    <xf numFmtId="0" fontId="18" fillId="3" borderId="51" xfId="4" applyFont="1" applyFill="1" applyBorder="1" applyAlignment="1" applyProtection="1">
      <alignment horizontal="center"/>
    </xf>
    <xf numFmtId="0" fontId="18" fillId="0" borderId="0" xfId="4" applyFont="1" applyAlignment="1" applyProtection="1">
      <alignment horizontal="center"/>
    </xf>
    <xf numFmtId="0" fontId="18" fillId="0" borderId="0" xfId="4" applyFont="1" applyBorder="1" applyAlignment="1" applyProtection="1">
      <alignment horizontal="center"/>
    </xf>
    <xf numFmtId="1" fontId="18" fillId="5" borderId="0" xfId="4" applyNumberFormat="1" applyFont="1" applyFill="1" applyAlignment="1" applyProtection="1">
      <alignment horizontal="center"/>
      <protection locked="0"/>
    </xf>
    <xf numFmtId="1" fontId="18" fillId="5" borderId="0" xfId="4" applyNumberFormat="1" applyFont="1" applyFill="1" applyBorder="1" applyAlignment="1" applyProtection="1">
      <alignment horizontal="center"/>
      <protection locked="0"/>
    </xf>
    <xf numFmtId="1" fontId="18" fillId="5" borderId="51" xfId="4" applyNumberFormat="1" applyFont="1" applyFill="1" applyBorder="1" applyAlignment="1" applyProtection="1">
      <alignment horizontal="center"/>
      <protection locked="0"/>
    </xf>
    <xf numFmtId="0" fontId="19" fillId="5" borderId="0" xfId="4" applyFont="1" applyFill="1" applyProtection="1">
      <protection locked="0"/>
    </xf>
    <xf numFmtId="0" fontId="18" fillId="0" borderId="51" xfId="4" applyFont="1" applyFill="1" applyBorder="1" applyAlignment="1" applyProtection="1">
      <alignment horizontal="center"/>
    </xf>
    <xf numFmtId="0" fontId="18" fillId="3" borderId="49" xfId="4" applyFont="1" applyFill="1" applyBorder="1" applyAlignment="1" applyProtection="1">
      <alignment horizontal="center"/>
    </xf>
    <xf numFmtId="0" fontId="18" fillId="3" borderId="50" xfId="4" applyFont="1" applyFill="1" applyBorder="1" applyAlignment="1" applyProtection="1">
      <alignment horizontal="center"/>
    </xf>
    <xf numFmtId="0" fontId="18" fillId="0" borderId="49" xfId="4" applyFont="1" applyBorder="1" applyAlignment="1" applyProtection="1">
      <alignment horizontal="center"/>
    </xf>
    <xf numFmtId="0" fontId="18" fillId="0" borderId="0" xfId="0" applyNumberFormat="1" applyFont="1" applyFill="1" applyAlignment="1" applyProtection="1">
      <alignment vertical="center"/>
    </xf>
    <xf numFmtId="0" fontId="19" fillId="0" borderId="0" xfId="0" applyNumberFormat="1" applyFont="1" applyFill="1" applyAlignment="1" applyProtection="1">
      <alignment vertical="center"/>
    </xf>
    <xf numFmtId="0" fontId="19" fillId="0" borderId="0" xfId="0" applyNumberFormat="1" applyFont="1" applyFill="1" applyBorder="1" applyAlignment="1" applyProtection="1">
      <alignment vertical="center"/>
    </xf>
    <xf numFmtId="0" fontId="19" fillId="0" borderId="0" xfId="0" quotePrefix="1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19" fillId="0" borderId="49" xfId="0" applyNumberFormat="1" applyFont="1" applyFill="1" applyBorder="1" applyAlignment="1" applyProtection="1">
      <alignment vertical="center"/>
    </xf>
    <xf numFmtId="0" fontId="19" fillId="5" borderId="49" xfId="0" applyNumberFormat="1" applyFont="1" applyFill="1" applyBorder="1" applyAlignment="1" applyProtection="1">
      <alignment vertical="center"/>
      <protection locked="0"/>
    </xf>
    <xf numFmtId="0" fontId="19" fillId="5" borderId="49" xfId="0" applyNumberFormat="1" applyFont="1" applyFill="1" applyBorder="1" applyAlignment="1" applyProtection="1">
      <alignment vertical="center"/>
    </xf>
    <xf numFmtId="0" fontId="19" fillId="0" borderId="49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vertical="center"/>
    </xf>
    <xf numFmtId="0" fontId="19" fillId="0" borderId="32" xfId="0" applyNumberFormat="1" applyFont="1" applyFill="1" applyBorder="1" applyAlignment="1" applyProtection="1">
      <alignment vertical="center"/>
    </xf>
    <xf numFmtId="0" fontId="18" fillId="5" borderId="0" xfId="0" applyNumberFormat="1" applyFont="1" applyFill="1" applyBorder="1" applyAlignment="1" applyProtection="1">
      <alignment vertical="center"/>
      <protection locked="0"/>
    </xf>
    <xf numFmtId="0" fontId="19" fillId="5" borderId="0" xfId="0" applyNumberFormat="1" applyFont="1" applyFill="1" applyBorder="1" applyAlignment="1" applyProtection="1">
      <alignment vertical="center"/>
    </xf>
    <xf numFmtId="0" fontId="19" fillId="0" borderId="49" xfId="0" applyNumberFormat="1" applyFont="1" applyBorder="1" applyAlignment="1" applyProtection="1">
      <alignment vertical="center"/>
    </xf>
    <xf numFmtId="0" fontId="18" fillId="0" borderId="0" xfId="0" applyNumberFormat="1" applyFont="1" applyFill="1" applyBorder="1" applyAlignment="1" applyProtection="1">
      <alignment vertical="center"/>
    </xf>
    <xf numFmtId="0" fontId="19" fillId="0" borderId="50" xfId="0" applyNumberFormat="1" applyFont="1" applyFill="1" applyBorder="1" applyAlignment="1" applyProtection="1">
      <alignment horizontal="center" vertical="center"/>
    </xf>
    <xf numFmtId="0" fontId="18" fillId="0" borderId="50" xfId="0" applyNumberFormat="1" applyFont="1" applyFill="1" applyBorder="1" applyAlignment="1" applyProtection="1">
      <alignment horizontal="center" vertical="center"/>
    </xf>
    <xf numFmtId="0" fontId="18" fillId="0" borderId="49" xfId="0" applyNumberFormat="1" applyFont="1" applyFill="1" applyBorder="1" applyAlignment="1" applyProtection="1">
      <alignment horizontal="center" vertical="center"/>
    </xf>
    <xf numFmtId="0" fontId="18" fillId="0" borderId="53" xfId="0" applyNumberFormat="1" applyFont="1" applyFill="1" applyBorder="1" applyAlignment="1" applyProtection="1">
      <alignment horizontal="center" vertical="center"/>
    </xf>
    <xf numFmtId="0" fontId="19" fillId="0" borderId="49" xfId="0" quotePrefix="1" applyNumberFormat="1" applyFont="1" applyFill="1" applyBorder="1" applyAlignment="1" applyProtection="1">
      <alignment horizontal="center" vertical="center"/>
    </xf>
    <xf numFmtId="0" fontId="19" fillId="0" borderId="51" xfId="0" applyNumberFormat="1" applyFont="1" applyFill="1" applyBorder="1" applyAlignment="1" applyProtection="1">
      <alignment horizontal="center" vertical="center"/>
    </xf>
    <xf numFmtId="0" fontId="18" fillId="3" borderId="0" xfId="0" applyNumberFormat="1" applyFont="1" applyFill="1" applyBorder="1" applyAlignment="1" applyProtection="1">
      <alignment horizontal="center" vertical="center"/>
    </xf>
    <xf numFmtId="0" fontId="18" fillId="3" borderId="51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18" fillId="0" borderId="51" xfId="0" applyNumberFormat="1" applyFont="1" applyFill="1" applyBorder="1" applyAlignment="1" applyProtection="1">
      <alignment horizontal="center" vertical="center"/>
    </xf>
    <xf numFmtId="1" fontId="18" fillId="0" borderId="51" xfId="0" applyNumberFormat="1" applyFont="1" applyBorder="1" applyAlignment="1" applyProtection="1">
      <alignment horizontal="center" vertical="center"/>
    </xf>
    <xf numFmtId="0" fontId="18" fillId="3" borderId="54" xfId="0" applyNumberFormat="1" applyFont="1" applyFill="1" applyBorder="1" applyAlignment="1" applyProtection="1">
      <alignment horizontal="center" vertical="center"/>
    </xf>
    <xf numFmtId="1" fontId="18" fillId="5" borderId="54" xfId="0" applyNumberFormat="1" applyFont="1" applyFill="1" applyBorder="1" applyAlignment="1" applyProtection="1">
      <alignment horizontal="center" vertical="center"/>
      <protection locked="0"/>
    </xf>
    <xf numFmtId="1" fontId="18" fillId="5" borderId="0" xfId="0" applyNumberFormat="1" applyFont="1" applyFill="1" applyBorder="1" applyAlignment="1" applyProtection="1">
      <alignment horizontal="center" vertical="center"/>
      <protection locked="0"/>
    </xf>
    <xf numFmtId="1" fontId="18" fillId="5" borderId="51" xfId="0" applyNumberFormat="1" applyFont="1" applyFill="1" applyBorder="1" applyAlignment="1" applyProtection="1">
      <alignment horizontal="center" vertical="center"/>
      <protection locked="0"/>
    </xf>
    <xf numFmtId="0" fontId="18" fillId="0" borderId="51" xfId="0" applyNumberFormat="1" applyFont="1" applyBorder="1" applyAlignment="1" applyProtection="1">
      <alignment horizontal="center" vertical="center"/>
    </xf>
    <xf numFmtId="0" fontId="18" fillId="0" borderId="0" xfId="0" applyNumberFormat="1" applyFont="1" applyBorder="1" applyAlignment="1" applyProtection="1">
      <alignment horizontal="center" vertical="center"/>
    </xf>
    <xf numFmtId="0" fontId="18" fillId="0" borderId="51" xfId="0" applyFont="1" applyBorder="1" applyAlignment="1" applyProtection="1">
      <alignment horizontal="center" vertical="center"/>
    </xf>
    <xf numFmtId="0" fontId="19" fillId="5" borderId="0" xfId="0" applyNumberFormat="1" applyFont="1" applyFill="1" applyBorder="1" applyAlignment="1" applyProtection="1">
      <alignment vertical="center"/>
      <protection locked="0"/>
    </xf>
    <xf numFmtId="0" fontId="19" fillId="0" borderId="55" xfId="0" applyNumberFormat="1" applyFont="1" applyBorder="1" applyAlignment="1" applyProtection="1">
      <alignment horizontal="center" vertical="center"/>
    </xf>
    <xf numFmtId="0" fontId="19" fillId="0" borderId="0" xfId="0" applyNumberFormat="1" applyFont="1" applyBorder="1" applyAlignment="1" applyProtection="1">
      <alignment horizontal="center" vertical="center"/>
    </xf>
    <xf numFmtId="0" fontId="19" fillId="0" borderId="51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vertical="center"/>
    </xf>
    <xf numFmtId="0" fontId="21" fillId="0" borderId="49" xfId="0" applyNumberFormat="1" applyFont="1" applyFill="1" applyBorder="1" applyAlignment="1" applyProtection="1">
      <alignment vertical="center"/>
    </xf>
    <xf numFmtId="0" fontId="18" fillId="3" borderId="49" xfId="0" applyNumberFormat="1" applyFont="1" applyFill="1" applyBorder="1" applyAlignment="1" applyProtection="1">
      <alignment horizontal="center" vertical="center"/>
    </xf>
    <xf numFmtId="0" fontId="18" fillId="3" borderId="50" xfId="0" applyNumberFormat="1" applyFont="1" applyFill="1" applyBorder="1" applyAlignment="1" applyProtection="1">
      <alignment horizontal="center" vertical="center"/>
    </xf>
    <xf numFmtId="1" fontId="18" fillId="0" borderId="0" xfId="0" applyNumberFormat="1" applyFont="1" applyBorder="1" applyAlignment="1" applyProtection="1">
      <alignment horizontal="center" vertical="center"/>
    </xf>
    <xf numFmtId="1" fontId="18" fillId="0" borderId="54" xfId="0" applyNumberFormat="1" applyFont="1" applyBorder="1" applyAlignment="1" applyProtection="1">
      <alignment horizontal="center" vertical="center"/>
    </xf>
    <xf numFmtId="0" fontId="19" fillId="0" borderId="52" xfId="0" applyNumberFormat="1" applyFont="1" applyFill="1" applyBorder="1" applyAlignment="1" applyProtection="1">
      <alignment vertical="center"/>
    </xf>
    <xf numFmtId="0" fontId="19" fillId="0" borderId="52" xfId="0" applyNumberFormat="1" applyFont="1" applyFill="1" applyBorder="1" applyAlignment="1" applyProtection="1">
      <alignment horizontal="center" vertical="center"/>
    </xf>
    <xf numFmtId="0" fontId="18" fillId="0" borderId="49" xfId="0" applyNumberFormat="1" applyFont="1" applyFill="1" applyBorder="1" applyAlignment="1" applyProtection="1">
      <alignment vertical="center"/>
    </xf>
    <xf numFmtId="0" fontId="18" fillId="0" borderId="0" xfId="0" applyNumberFormat="1" applyFont="1" applyFill="1" applyAlignment="1" applyProtection="1">
      <alignment horizontal="center" vertical="center"/>
    </xf>
    <xf numFmtId="0" fontId="18" fillId="0" borderId="0" xfId="0" applyNumberFormat="1" applyFont="1" applyFill="1" applyAlignment="1">
      <alignment vertical="center"/>
    </xf>
    <xf numFmtId="0" fontId="19" fillId="6" borderId="0" xfId="0" applyFont="1" applyFill="1" applyAlignment="1" applyProtection="1">
      <alignment horizontal="center" vertical="center"/>
    </xf>
    <xf numFmtId="0" fontId="19" fillId="6" borderId="51" xfId="0" applyFont="1" applyFill="1" applyBorder="1" applyAlignment="1" applyProtection="1">
      <alignment horizontal="center" vertical="center"/>
    </xf>
    <xf numFmtId="0" fontId="19" fillId="0" borderId="51" xfId="0" applyNumberFormat="1" applyFont="1" applyBorder="1" applyAlignment="1" applyProtection="1">
      <alignment horizontal="center" vertical="center"/>
    </xf>
    <xf numFmtId="0" fontId="18" fillId="3" borderId="0" xfId="0" applyFont="1" applyFill="1" applyAlignment="1" applyProtection="1">
      <alignment horizontal="center" vertical="center"/>
    </xf>
    <xf numFmtId="0" fontId="18" fillId="3" borderId="51" xfId="0" applyFont="1" applyFill="1" applyBorder="1" applyAlignment="1" applyProtection="1">
      <alignment horizontal="center" vertical="center"/>
    </xf>
    <xf numFmtId="0" fontId="18" fillId="0" borderId="54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18" fillId="0" borderId="51" xfId="0" applyFont="1" applyFill="1" applyBorder="1" applyAlignment="1" applyProtection="1">
      <alignment horizontal="center"/>
    </xf>
    <xf numFmtId="0" fontId="18" fillId="3" borderId="54" xfId="0" applyFont="1" applyFill="1" applyBorder="1" applyAlignment="1" applyProtection="1">
      <alignment horizontal="center" vertical="center"/>
    </xf>
    <xf numFmtId="0" fontId="18" fillId="3" borderId="0" xfId="0" applyFont="1" applyFill="1" applyBorder="1" applyAlignment="1" applyProtection="1">
      <alignment horizontal="center" vertical="center"/>
    </xf>
    <xf numFmtId="0" fontId="19" fillId="6" borderId="56" xfId="0" applyFont="1" applyFill="1" applyBorder="1" applyAlignment="1" applyProtection="1">
      <alignment horizontal="center" vertical="center"/>
    </xf>
    <xf numFmtId="0" fontId="19" fillId="6" borderId="57" xfId="0" applyFont="1" applyFill="1" applyBorder="1" applyAlignment="1" applyProtection="1">
      <alignment horizontal="center" vertical="center"/>
    </xf>
    <xf numFmtId="0" fontId="19" fillId="6" borderId="58" xfId="0" applyFont="1" applyFill="1" applyBorder="1" applyAlignment="1" applyProtection="1">
      <alignment horizontal="center" vertical="center"/>
    </xf>
    <xf numFmtId="0" fontId="19" fillId="0" borderId="58" xfId="0" applyNumberFormat="1" applyFont="1" applyBorder="1" applyAlignment="1" applyProtection="1">
      <alignment horizontal="center" vertical="center"/>
    </xf>
    <xf numFmtId="0" fontId="19" fillId="0" borderId="57" xfId="0" applyNumberFormat="1" applyFont="1" applyBorder="1" applyAlignment="1" applyProtection="1">
      <alignment horizontal="center" vertical="center"/>
    </xf>
    <xf numFmtId="0" fontId="18" fillId="0" borderId="57" xfId="0" applyNumberFormat="1" applyFont="1" applyBorder="1" applyAlignment="1" applyProtection="1">
      <alignment horizontal="center" vertical="center"/>
    </xf>
    <xf numFmtId="0" fontId="18" fillId="0" borderId="55" xfId="0" applyNumberFormat="1" applyFont="1" applyBorder="1" applyAlignment="1" applyProtection="1">
      <alignment horizontal="center" vertical="center"/>
    </xf>
    <xf numFmtId="0" fontId="7" fillId="0" borderId="0" xfId="1" applyAlignment="1"/>
    <xf numFmtId="0" fontId="12" fillId="0" borderId="0" xfId="3" applyFont="1" applyAlignment="1">
      <alignment horizontal="left"/>
    </xf>
    <xf numFmtId="0" fontId="4" fillId="0" borderId="0" xfId="2" applyFont="1" applyAlignment="1">
      <alignment horizontal="left"/>
    </xf>
    <xf numFmtId="0" fontId="9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5" fillId="0" borderId="2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6" fillId="0" borderId="16" xfId="2" applyFont="1" applyBorder="1" applyAlignment="1">
      <alignment horizontal="center"/>
    </xf>
    <xf numFmtId="0" fontId="6" fillId="0" borderId="17" xfId="2" applyFont="1" applyBorder="1" applyAlignment="1">
      <alignment horizontal="center"/>
    </xf>
    <xf numFmtId="14" fontId="12" fillId="0" borderId="0" xfId="3" applyNumberFormat="1" applyFont="1" applyAlignment="1">
      <alignment horizontal="left"/>
    </xf>
    <xf numFmtId="0" fontId="15" fillId="0" borderId="24" xfId="0" applyFont="1" applyFill="1" applyBorder="1" applyAlignment="1">
      <alignment horizontal="left"/>
    </xf>
    <xf numFmtId="0" fontId="15" fillId="0" borderId="23" xfId="0" applyFont="1" applyFill="1" applyBorder="1" applyAlignment="1">
      <alignment horizontal="left"/>
    </xf>
    <xf numFmtId="0" fontId="15" fillId="0" borderId="44" xfId="0" applyFont="1" applyFill="1" applyBorder="1" applyAlignment="1">
      <alignment horizontal="left"/>
    </xf>
    <xf numFmtId="0" fontId="15" fillId="0" borderId="21" xfId="0" applyFont="1" applyFill="1" applyBorder="1" applyAlignment="1">
      <alignment horizontal="left"/>
    </xf>
  </cellXfs>
  <cellStyles count="5">
    <cellStyle name="Standard" xfId="0" builtinId="0"/>
    <cellStyle name="Standard 2" xfId="1"/>
    <cellStyle name="Standard 3" xfId="2"/>
    <cellStyle name="Standard 4" xfId="3"/>
    <cellStyle name="Standard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367464</xdr:colOff>
      <xdr:row>0</xdr:row>
      <xdr:rowOff>35092</xdr:rowOff>
    </xdr:from>
    <xdr:to>
      <xdr:col>12</xdr:col>
      <xdr:colOff>5072</xdr:colOff>
      <xdr:row>2</xdr:row>
      <xdr:rowOff>146578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xmlns="" id="{3B61AF0F-538B-4D66-BA5A-EA9CF2847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1096" y="35092"/>
          <a:ext cx="880653" cy="462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1</xdr:col>
      <xdr:colOff>0</xdr:colOff>
      <xdr:row>63</xdr:row>
      <xdr:rowOff>0</xdr:rowOff>
    </xdr:to>
    <xdr:sp macro="" textlink="">
      <xdr:nvSpPr>
        <xdr:cNvPr id="2" name="Text 164">
          <a:extLst>
            <a:ext uri="{FF2B5EF4-FFF2-40B4-BE49-F238E27FC236}">
              <a16:creationId xmlns:a16="http://schemas.microsoft.com/office/drawing/2014/main" xmlns="" id="{D7D4AB18-5CA6-4635-A7CB-5DF712340236}"/>
            </a:ext>
          </a:extLst>
        </xdr:cNvPr>
        <xdr:cNvSpPr txBox="1">
          <a:spLocks noChangeArrowheads="1"/>
        </xdr:cNvSpPr>
      </xdr:nvSpPr>
      <xdr:spPr bwMode="auto">
        <a:xfrm>
          <a:off x="9525" y="161925"/>
          <a:ext cx="571500" cy="10191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vert270" wrap="square" lIns="45720" tIns="41148" rIns="45720" bIns="41148" anchor="ctr" upright="1"/>
        <a:lstStyle/>
        <a:p>
          <a:pPr algn="ctr" rtl="0">
            <a:lnSpc>
              <a:spcPts val="2600"/>
            </a:lnSpc>
            <a:defRPr sz="1000"/>
          </a:pPr>
          <a:r>
            <a:rPr lang="de-AT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2. VBV-Schüler-Doppel-RLT</a:t>
          </a:r>
        </a:p>
        <a:p>
          <a:pPr algn="ctr" rtl="0">
            <a:lnSpc>
              <a:spcPts val="1300"/>
            </a:lnSpc>
            <a:defRPr sz="1000"/>
          </a:pPr>
          <a:r>
            <a:rPr lang="de-AT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Drucksorte:  RA_07e_5 / (c) BWW</a:t>
          </a:r>
        </a:p>
      </xdr:txBody>
    </xdr:sp>
    <xdr:clientData/>
  </xdr:twoCellAnchor>
  <xdr:twoCellAnchor>
    <xdr:from>
      <xdr:col>2</xdr:col>
      <xdr:colOff>0</xdr:colOff>
      <xdr:row>49</xdr:row>
      <xdr:rowOff>9525</xdr:rowOff>
    </xdr:from>
    <xdr:to>
      <xdr:col>3</xdr:col>
      <xdr:colOff>0</xdr:colOff>
      <xdr:row>62</xdr:row>
      <xdr:rowOff>152431</xdr:rowOff>
    </xdr:to>
    <xdr:sp macro="" textlink="">
      <xdr:nvSpPr>
        <xdr:cNvPr id="3" name="Text 165">
          <a:extLst>
            <a:ext uri="{FF2B5EF4-FFF2-40B4-BE49-F238E27FC236}">
              <a16:creationId xmlns:a16="http://schemas.microsoft.com/office/drawing/2014/main" xmlns="" id="{A378001B-649A-4C10-8EC9-197098E6B20D}"/>
            </a:ext>
          </a:extLst>
        </xdr:cNvPr>
        <xdr:cNvSpPr txBox="1">
          <a:spLocks noChangeArrowheads="1"/>
        </xdr:cNvSpPr>
      </xdr:nvSpPr>
      <xdr:spPr bwMode="auto">
        <a:xfrm>
          <a:off x="762000" y="8058150"/>
          <a:ext cx="581025" cy="227650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vert270" wrap="square" lIns="36576" tIns="32004" rIns="36576" bIns="32004" anchor="ctr" upright="1"/>
        <a:lstStyle/>
        <a:p>
          <a:pPr algn="ctr" rtl="0">
            <a:defRPr sz="1000"/>
          </a:pPr>
          <a:r>
            <a:rPr lang="de-AT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BC Walgau-Nenzing</a:t>
          </a:r>
          <a:endParaRPr lang="de-AT" sz="1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de-AT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VERANSTALTER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3</xdr:col>
      <xdr:colOff>0</xdr:colOff>
      <xdr:row>46</xdr:row>
      <xdr:rowOff>161925</xdr:rowOff>
    </xdr:to>
    <xdr:sp macro="" textlink="">
      <xdr:nvSpPr>
        <xdr:cNvPr id="4" name="Text 166">
          <a:extLst>
            <a:ext uri="{FF2B5EF4-FFF2-40B4-BE49-F238E27FC236}">
              <a16:creationId xmlns:a16="http://schemas.microsoft.com/office/drawing/2014/main" xmlns="" id="{AB0B214D-BDFD-408B-8735-FBDC8997EAB7}"/>
            </a:ext>
          </a:extLst>
        </xdr:cNvPr>
        <xdr:cNvSpPr txBox="1">
          <a:spLocks noChangeArrowheads="1"/>
        </xdr:cNvSpPr>
      </xdr:nvSpPr>
      <xdr:spPr bwMode="auto">
        <a:xfrm>
          <a:off x="762000" y="5419725"/>
          <a:ext cx="581025" cy="2295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vert270" wrap="square" lIns="36576" tIns="32004" rIns="36576" bIns="32004" anchor="ctr" upright="1"/>
        <a:lstStyle/>
        <a:p>
          <a:pPr algn="ctr" rtl="0">
            <a:defRPr sz="1000"/>
          </a:pPr>
          <a:r>
            <a:rPr lang="de-AT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18.02.2018</a:t>
          </a:r>
          <a:endParaRPr lang="de-AT" sz="1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de-AT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DATUM</a:t>
          </a:r>
        </a:p>
      </xdr:txBody>
    </xdr:sp>
    <xdr:clientData/>
  </xdr:twoCellAnchor>
  <xdr:twoCellAnchor>
    <xdr:from>
      <xdr:col>2</xdr:col>
      <xdr:colOff>9525</xdr:colOff>
      <xdr:row>17</xdr:row>
      <xdr:rowOff>3175</xdr:rowOff>
    </xdr:from>
    <xdr:to>
      <xdr:col>3</xdr:col>
      <xdr:colOff>0</xdr:colOff>
      <xdr:row>31</xdr:row>
      <xdr:rowOff>9</xdr:rowOff>
    </xdr:to>
    <xdr:sp macro="" textlink="">
      <xdr:nvSpPr>
        <xdr:cNvPr id="5" name="Text 167">
          <a:extLst>
            <a:ext uri="{FF2B5EF4-FFF2-40B4-BE49-F238E27FC236}">
              <a16:creationId xmlns:a16="http://schemas.microsoft.com/office/drawing/2014/main" xmlns="" id="{76E48D80-ED0F-41E1-BF99-8BDD6A29137E}"/>
            </a:ext>
          </a:extLst>
        </xdr:cNvPr>
        <xdr:cNvSpPr txBox="1">
          <a:spLocks noChangeArrowheads="1"/>
        </xdr:cNvSpPr>
      </xdr:nvSpPr>
      <xdr:spPr bwMode="auto">
        <a:xfrm>
          <a:off x="771525" y="2794000"/>
          <a:ext cx="571500" cy="230188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vert270" wrap="square" lIns="36576" tIns="32004" rIns="36576" bIns="32004" anchor="ctr" upright="1"/>
        <a:lstStyle/>
        <a:p>
          <a:pPr algn="ctr" rtl="0">
            <a:defRPr sz="1000"/>
          </a:pPr>
          <a:r>
            <a:rPr lang="de-AT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Nenzing</a:t>
          </a:r>
          <a:endParaRPr lang="de-AT" sz="1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de-AT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TURNIERORT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3</xdr:col>
      <xdr:colOff>0</xdr:colOff>
      <xdr:row>15</xdr:row>
      <xdr:rowOff>9525</xdr:rowOff>
    </xdr:to>
    <xdr:sp macro="" textlink="">
      <xdr:nvSpPr>
        <xdr:cNvPr id="6" name="Text 168">
          <a:extLst>
            <a:ext uri="{FF2B5EF4-FFF2-40B4-BE49-F238E27FC236}">
              <a16:creationId xmlns:a16="http://schemas.microsoft.com/office/drawing/2014/main" xmlns="" id="{278CEAA2-6530-4C7A-B074-1D16424A3436}"/>
            </a:ext>
          </a:extLst>
        </xdr:cNvPr>
        <xdr:cNvSpPr txBox="1">
          <a:spLocks noChangeArrowheads="1"/>
        </xdr:cNvSpPr>
      </xdr:nvSpPr>
      <xdr:spPr bwMode="auto">
        <a:xfrm>
          <a:off x="762000" y="161925"/>
          <a:ext cx="581025" cy="2314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vert270" wrap="square" lIns="36576" tIns="32004" rIns="36576" bIns="32004" anchor="ctr" upright="1"/>
        <a:lstStyle/>
        <a:p>
          <a:pPr algn="ctr" rtl="0">
            <a:defRPr sz="1000"/>
          </a:pPr>
          <a:r>
            <a:rPr lang="de-AT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Mixed-Doppel</a:t>
          </a:r>
          <a:endParaRPr lang="de-AT" sz="1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de-AT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BEWERB</a:t>
          </a:r>
        </a:p>
      </xdr:txBody>
    </xdr:sp>
    <xdr:clientData/>
  </xdr:twoCellAnchor>
  <xdr:twoCellAnchor>
    <xdr:from>
      <xdr:col>7</xdr:col>
      <xdr:colOff>0</xdr:colOff>
      <xdr:row>63</xdr:row>
      <xdr:rowOff>0</xdr:rowOff>
    </xdr:from>
    <xdr:to>
      <xdr:col>13</xdr:col>
      <xdr:colOff>9525</xdr:colOff>
      <xdr:row>63</xdr:row>
      <xdr:rowOff>0</xdr:rowOff>
    </xdr:to>
    <xdr:sp macro="" textlink="">
      <xdr:nvSpPr>
        <xdr:cNvPr id="7" name="Linie 193">
          <a:extLst>
            <a:ext uri="{FF2B5EF4-FFF2-40B4-BE49-F238E27FC236}">
              <a16:creationId xmlns:a16="http://schemas.microsoft.com/office/drawing/2014/main" xmlns="" id="{31B98800-25C1-434E-93B5-994B75B22867}"/>
            </a:ext>
          </a:extLst>
        </xdr:cNvPr>
        <xdr:cNvSpPr>
          <a:spLocks noChangeShapeType="1"/>
        </xdr:cNvSpPr>
      </xdr:nvSpPr>
      <xdr:spPr bwMode="auto">
        <a:xfrm flipV="1">
          <a:off x="5581650" y="10353675"/>
          <a:ext cx="1095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 macro="" textlink="">
      <xdr:nvSpPr>
        <xdr:cNvPr id="8" name="Linie 194">
          <a:extLst>
            <a:ext uri="{FF2B5EF4-FFF2-40B4-BE49-F238E27FC236}">
              <a16:creationId xmlns:a16="http://schemas.microsoft.com/office/drawing/2014/main" xmlns="" id="{9CEAA101-BCD6-455F-8649-AA97739DBB1A}"/>
            </a:ext>
          </a:extLst>
        </xdr:cNvPr>
        <xdr:cNvSpPr>
          <a:spLocks noChangeShapeType="1"/>
        </xdr:cNvSpPr>
      </xdr:nvSpPr>
      <xdr:spPr bwMode="auto">
        <a:xfrm>
          <a:off x="5581650" y="103536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 macro="" textlink="">
      <xdr:nvSpPr>
        <xdr:cNvPr id="9" name="Linie 196">
          <a:extLst>
            <a:ext uri="{FF2B5EF4-FFF2-40B4-BE49-F238E27FC236}">
              <a16:creationId xmlns:a16="http://schemas.microsoft.com/office/drawing/2014/main" xmlns="" id="{32951C3D-A1B2-4F91-950C-0B7CE3CC6FFE}"/>
            </a:ext>
          </a:extLst>
        </xdr:cNvPr>
        <xdr:cNvSpPr>
          <a:spLocks noChangeShapeType="1"/>
        </xdr:cNvSpPr>
      </xdr:nvSpPr>
      <xdr:spPr bwMode="auto">
        <a:xfrm flipV="1">
          <a:off x="5581650" y="103536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63</xdr:row>
      <xdr:rowOff>0</xdr:rowOff>
    </xdr:from>
    <xdr:to>
      <xdr:col>13</xdr:col>
      <xdr:colOff>9525</xdr:colOff>
      <xdr:row>63</xdr:row>
      <xdr:rowOff>0</xdr:rowOff>
    </xdr:to>
    <xdr:sp macro="" textlink="">
      <xdr:nvSpPr>
        <xdr:cNvPr id="10" name="Linie 209">
          <a:extLst>
            <a:ext uri="{FF2B5EF4-FFF2-40B4-BE49-F238E27FC236}">
              <a16:creationId xmlns:a16="http://schemas.microsoft.com/office/drawing/2014/main" xmlns="" id="{1063CB90-30C6-409C-B445-B10FB63B5EAA}"/>
            </a:ext>
          </a:extLst>
        </xdr:cNvPr>
        <xdr:cNvSpPr>
          <a:spLocks noChangeShapeType="1"/>
        </xdr:cNvSpPr>
      </xdr:nvSpPr>
      <xdr:spPr bwMode="auto">
        <a:xfrm flipV="1">
          <a:off x="5581650" y="10353675"/>
          <a:ext cx="1095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 macro="" textlink="">
      <xdr:nvSpPr>
        <xdr:cNvPr id="11" name="Linie 210">
          <a:extLst>
            <a:ext uri="{FF2B5EF4-FFF2-40B4-BE49-F238E27FC236}">
              <a16:creationId xmlns:a16="http://schemas.microsoft.com/office/drawing/2014/main" xmlns="" id="{61AB79DB-FCB6-4F36-B69E-B777609E6757}"/>
            </a:ext>
          </a:extLst>
        </xdr:cNvPr>
        <xdr:cNvSpPr>
          <a:spLocks noChangeShapeType="1"/>
        </xdr:cNvSpPr>
      </xdr:nvSpPr>
      <xdr:spPr bwMode="auto">
        <a:xfrm>
          <a:off x="5581650" y="103536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63</xdr:row>
      <xdr:rowOff>0</xdr:rowOff>
    </xdr:from>
    <xdr:to>
      <xdr:col>13</xdr:col>
      <xdr:colOff>9525</xdr:colOff>
      <xdr:row>63</xdr:row>
      <xdr:rowOff>0</xdr:rowOff>
    </xdr:to>
    <xdr:sp macro="" textlink="">
      <xdr:nvSpPr>
        <xdr:cNvPr id="12" name="Linie 211">
          <a:extLst>
            <a:ext uri="{FF2B5EF4-FFF2-40B4-BE49-F238E27FC236}">
              <a16:creationId xmlns:a16="http://schemas.microsoft.com/office/drawing/2014/main" xmlns="" id="{FBBB72F9-ABB6-47AA-94F6-DEAF90FE8A1A}"/>
            </a:ext>
          </a:extLst>
        </xdr:cNvPr>
        <xdr:cNvSpPr>
          <a:spLocks noChangeShapeType="1"/>
        </xdr:cNvSpPr>
      </xdr:nvSpPr>
      <xdr:spPr bwMode="auto">
        <a:xfrm flipV="1">
          <a:off x="5581650" y="10353675"/>
          <a:ext cx="1095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 macro="" textlink="">
      <xdr:nvSpPr>
        <xdr:cNvPr id="13" name="Linie 212">
          <a:extLst>
            <a:ext uri="{FF2B5EF4-FFF2-40B4-BE49-F238E27FC236}">
              <a16:creationId xmlns:a16="http://schemas.microsoft.com/office/drawing/2014/main" xmlns="" id="{29663C59-133D-4817-BF20-0F4985161852}"/>
            </a:ext>
          </a:extLst>
        </xdr:cNvPr>
        <xdr:cNvSpPr>
          <a:spLocks noChangeShapeType="1"/>
        </xdr:cNvSpPr>
      </xdr:nvSpPr>
      <xdr:spPr bwMode="auto">
        <a:xfrm>
          <a:off x="5581650" y="103536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63</xdr:row>
      <xdr:rowOff>0</xdr:rowOff>
    </xdr:from>
    <xdr:to>
      <xdr:col>13</xdr:col>
      <xdr:colOff>9525</xdr:colOff>
      <xdr:row>63</xdr:row>
      <xdr:rowOff>0</xdr:rowOff>
    </xdr:to>
    <xdr:sp macro="" textlink="">
      <xdr:nvSpPr>
        <xdr:cNvPr id="14" name="Linie 213">
          <a:extLst>
            <a:ext uri="{FF2B5EF4-FFF2-40B4-BE49-F238E27FC236}">
              <a16:creationId xmlns:a16="http://schemas.microsoft.com/office/drawing/2014/main" xmlns="" id="{5BED37A9-5FA0-4D49-AE47-FB6AF63DE9C5}"/>
            </a:ext>
          </a:extLst>
        </xdr:cNvPr>
        <xdr:cNvSpPr>
          <a:spLocks noChangeShapeType="1"/>
        </xdr:cNvSpPr>
      </xdr:nvSpPr>
      <xdr:spPr bwMode="auto">
        <a:xfrm flipV="1">
          <a:off x="5581650" y="10353675"/>
          <a:ext cx="1095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 macro="" textlink="">
      <xdr:nvSpPr>
        <xdr:cNvPr id="15" name="Linie 214">
          <a:extLst>
            <a:ext uri="{FF2B5EF4-FFF2-40B4-BE49-F238E27FC236}">
              <a16:creationId xmlns:a16="http://schemas.microsoft.com/office/drawing/2014/main" xmlns="" id="{3AAF7C75-7585-44C5-AA35-839D1DD266A9}"/>
            </a:ext>
          </a:extLst>
        </xdr:cNvPr>
        <xdr:cNvSpPr>
          <a:spLocks noChangeShapeType="1"/>
        </xdr:cNvSpPr>
      </xdr:nvSpPr>
      <xdr:spPr bwMode="auto">
        <a:xfrm>
          <a:off x="5581650" y="103536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63</xdr:row>
      <xdr:rowOff>0</xdr:rowOff>
    </xdr:from>
    <xdr:to>
      <xdr:col>13</xdr:col>
      <xdr:colOff>9525</xdr:colOff>
      <xdr:row>63</xdr:row>
      <xdr:rowOff>0</xdr:rowOff>
    </xdr:to>
    <xdr:sp macro="" textlink="">
      <xdr:nvSpPr>
        <xdr:cNvPr id="16" name="Linie 215">
          <a:extLst>
            <a:ext uri="{FF2B5EF4-FFF2-40B4-BE49-F238E27FC236}">
              <a16:creationId xmlns:a16="http://schemas.microsoft.com/office/drawing/2014/main" xmlns="" id="{F54D49C0-8950-4C7B-9627-102545DB9D55}"/>
            </a:ext>
          </a:extLst>
        </xdr:cNvPr>
        <xdr:cNvSpPr>
          <a:spLocks noChangeShapeType="1"/>
        </xdr:cNvSpPr>
      </xdr:nvSpPr>
      <xdr:spPr bwMode="auto">
        <a:xfrm flipV="1">
          <a:off x="5581650" y="10353675"/>
          <a:ext cx="1095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 macro="" textlink="">
      <xdr:nvSpPr>
        <xdr:cNvPr id="17" name="Linie 216">
          <a:extLst>
            <a:ext uri="{FF2B5EF4-FFF2-40B4-BE49-F238E27FC236}">
              <a16:creationId xmlns:a16="http://schemas.microsoft.com/office/drawing/2014/main" xmlns="" id="{D8978FF1-71C1-49B1-AC80-4C87CF13118E}"/>
            </a:ext>
          </a:extLst>
        </xdr:cNvPr>
        <xdr:cNvSpPr>
          <a:spLocks noChangeShapeType="1"/>
        </xdr:cNvSpPr>
      </xdr:nvSpPr>
      <xdr:spPr bwMode="auto">
        <a:xfrm>
          <a:off x="5581650" y="103536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 macro="" textlink="">
      <xdr:nvSpPr>
        <xdr:cNvPr id="18" name="Linie 217">
          <a:extLst>
            <a:ext uri="{FF2B5EF4-FFF2-40B4-BE49-F238E27FC236}">
              <a16:creationId xmlns:a16="http://schemas.microsoft.com/office/drawing/2014/main" xmlns="" id="{FFB59BD8-4725-4541-BB34-0E8D8B1359DA}"/>
            </a:ext>
          </a:extLst>
        </xdr:cNvPr>
        <xdr:cNvSpPr>
          <a:spLocks noChangeShapeType="1"/>
        </xdr:cNvSpPr>
      </xdr:nvSpPr>
      <xdr:spPr bwMode="auto">
        <a:xfrm>
          <a:off x="5581650" y="103536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 macro="" textlink="">
      <xdr:nvSpPr>
        <xdr:cNvPr id="19" name="Linie 218">
          <a:extLst>
            <a:ext uri="{FF2B5EF4-FFF2-40B4-BE49-F238E27FC236}">
              <a16:creationId xmlns:a16="http://schemas.microsoft.com/office/drawing/2014/main" xmlns="" id="{12DBCB17-88D5-4BA1-902D-3DD6612B2FC8}"/>
            </a:ext>
          </a:extLst>
        </xdr:cNvPr>
        <xdr:cNvSpPr>
          <a:spLocks noChangeShapeType="1"/>
        </xdr:cNvSpPr>
      </xdr:nvSpPr>
      <xdr:spPr bwMode="auto">
        <a:xfrm flipV="1">
          <a:off x="5581650" y="103536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13</xdr:col>
      <xdr:colOff>9525</xdr:colOff>
      <xdr:row>37</xdr:row>
      <xdr:rowOff>0</xdr:rowOff>
    </xdr:to>
    <xdr:sp macro="" textlink="">
      <xdr:nvSpPr>
        <xdr:cNvPr id="20" name="Linie 237">
          <a:extLst>
            <a:ext uri="{FF2B5EF4-FFF2-40B4-BE49-F238E27FC236}">
              <a16:creationId xmlns:a16="http://schemas.microsoft.com/office/drawing/2014/main" xmlns="" id="{2C7FC892-5045-4089-91AE-418EF0452E1A}"/>
            </a:ext>
          </a:extLst>
        </xdr:cNvPr>
        <xdr:cNvSpPr>
          <a:spLocks noChangeShapeType="1"/>
        </xdr:cNvSpPr>
      </xdr:nvSpPr>
      <xdr:spPr bwMode="auto">
        <a:xfrm flipV="1">
          <a:off x="5581650" y="5753100"/>
          <a:ext cx="1095375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12</xdr:col>
      <xdr:colOff>171450</xdr:colOff>
      <xdr:row>47</xdr:row>
      <xdr:rowOff>9525</xdr:rowOff>
    </xdr:to>
    <xdr:sp macro="" textlink="">
      <xdr:nvSpPr>
        <xdr:cNvPr id="21" name="Linie 238">
          <a:extLst>
            <a:ext uri="{FF2B5EF4-FFF2-40B4-BE49-F238E27FC236}">
              <a16:creationId xmlns:a16="http://schemas.microsoft.com/office/drawing/2014/main" xmlns="" id="{39A8389D-FC40-4E0A-875A-17A590C052EE}"/>
            </a:ext>
          </a:extLst>
        </xdr:cNvPr>
        <xdr:cNvSpPr>
          <a:spLocks noChangeShapeType="1"/>
        </xdr:cNvSpPr>
      </xdr:nvSpPr>
      <xdr:spPr bwMode="auto">
        <a:xfrm>
          <a:off x="5581650" y="7391400"/>
          <a:ext cx="1076325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37</xdr:row>
      <xdr:rowOff>0</xdr:rowOff>
    </xdr:from>
    <xdr:to>
      <xdr:col>12</xdr:col>
      <xdr:colOff>171450</xdr:colOff>
      <xdr:row>42</xdr:row>
      <xdr:rowOff>161925</xdr:rowOff>
    </xdr:to>
    <xdr:sp macro="" textlink="">
      <xdr:nvSpPr>
        <xdr:cNvPr id="22" name="Linie 239">
          <a:extLst>
            <a:ext uri="{FF2B5EF4-FFF2-40B4-BE49-F238E27FC236}">
              <a16:creationId xmlns:a16="http://schemas.microsoft.com/office/drawing/2014/main" xmlns="" id="{FA5CD34A-8059-40C7-8846-21A8E7F0688A}"/>
            </a:ext>
          </a:extLst>
        </xdr:cNvPr>
        <xdr:cNvSpPr>
          <a:spLocks noChangeShapeType="1"/>
        </xdr:cNvSpPr>
      </xdr:nvSpPr>
      <xdr:spPr bwMode="auto">
        <a:xfrm>
          <a:off x="5581650" y="6076950"/>
          <a:ext cx="1076325" cy="981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152400</xdr:rowOff>
    </xdr:from>
    <xdr:to>
      <xdr:col>13</xdr:col>
      <xdr:colOff>0</xdr:colOff>
      <xdr:row>45</xdr:row>
      <xdr:rowOff>0</xdr:rowOff>
    </xdr:to>
    <xdr:sp macro="" textlink="">
      <xdr:nvSpPr>
        <xdr:cNvPr id="23" name="Linie 240">
          <a:extLst>
            <a:ext uri="{FF2B5EF4-FFF2-40B4-BE49-F238E27FC236}">
              <a16:creationId xmlns:a16="http://schemas.microsoft.com/office/drawing/2014/main" xmlns="" id="{A321D917-4AD9-4A66-B798-E0D251ABADC0}"/>
            </a:ext>
          </a:extLst>
        </xdr:cNvPr>
        <xdr:cNvSpPr>
          <a:spLocks noChangeShapeType="1"/>
        </xdr:cNvSpPr>
      </xdr:nvSpPr>
      <xdr:spPr bwMode="auto">
        <a:xfrm flipV="1">
          <a:off x="5581650" y="6391275"/>
          <a:ext cx="1085850" cy="100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35</xdr:row>
      <xdr:rowOff>0</xdr:rowOff>
    </xdr:from>
    <xdr:to>
      <xdr:col>32</xdr:col>
      <xdr:colOff>9525</xdr:colOff>
      <xdr:row>37</xdr:row>
      <xdr:rowOff>0</xdr:rowOff>
    </xdr:to>
    <xdr:sp macro="" textlink="">
      <xdr:nvSpPr>
        <xdr:cNvPr id="24" name="Linie 241">
          <a:extLst>
            <a:ext uri="{FF2B5EF4-FFF2-40B4-BE49-F238E27FC236}">
              <a16:creationId xmlns:a16="http://schemas.microsoft.com/office/drawing/2014/main" xmlns="" id="{87C07DEF-314D-4BB7-BB26-57616BD77CBA}"/>
            </a:ext>
          </a:extLst>
        </xdr:cNvPr>
        <xdr:cNvSpPr>
          <a:spLocks noChangeShapeType="1"/>
        </xdr:cNvSpPr>
      </xdr:nvSpPr>
      <xdr:spPr bwMode="auto">
        <a:xfrm flipV="1">
          <a:off x="9763125" y="5753100"/>
          <a:ext cx="1076325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37</xdr:row>
      <xdr:rowOff>0</xdr:rowOff>
    </xdr:from>
    <xdr:to>
      <xdr:col>32</xdr:col>
      <xdr:colOff>0</xdr:colOff>
      <xdr:row>39</xdr:row>
      <xdr:rowOff>0</xdr:rowOff>
    </xdr:to>
    <xdr:sp macro="" textlink="">
      <xdr:nvSpPr>
        <xdr:cNvPr id="25" name="Linie 242">
          <a:extLst>
            <a:ext uri="{FF2B5EF4-FFF2-40B4-BE49-F238E27FC236}">
              <a16:creationId xmlns:a16="http://schemas.microsoft.com/office/drawing/2014/main" xmlns="" id="{B4BEFBEB-FA78-43A8-8BFF-2E37BD169DA1}"/>
            </a:ext>
          </a:extLst>
        </xdr:cNvPr>
        <xdr:cNvSpPr>
          <a:spLocks noChangeShapeType="1"/>
        </xdr:cNvSpPr>
      </xdr:nvSpPr>
      <xdr:spPr bwMode="auto">
        <a:xfrm>
          <a:off x="9763125" y="6076950"/>
          <a:ext cx="106680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45</xdr:row>
      <xdr:rowOff>0</xdr:rowOff>
    </xdr:from>
    <xdr:to>
      <xdr:col>32</xdr:col>
      <xdr:colOff>0</xdr:colOff>
      <xdr:row>47</xdr:row>
      <xdr:rowOff>0</xdr:rowOff>
    </xdr:to>
    <xdr:sp macro="" textlink="">
      <xdr:nvSpPr>
        <xdr:cNvPr id="26" name="Linie 243">
          <a:extLst>
            <a:ext uri="{FF2B5EF4-FFF2-40B4-BE49-F238E27FC236}">
              <a16:creationId xmlns:a16="http://schemas.microsoft.com/office/drawing/2014/main" xmlns="" id="{28D76EEC-5993-4D3B-A9B8-8DADD2FF2F14}"/>
            </a:ext>
          </a:extLst>
        </xdr:cNvPr>
        <xdr:cNvSpPr>
          <a:spLocks noChangeShapeType="1"/>
        </xdr:cNvSpPr>
      </xdr:nvSpPr>
      <xdr:spPr bwMode="auto">
        <a:xfrm>
          <a:off x="9763125" y="7391400"/>
          <a:ext cx="106680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43</xdr:row>
      <xdr:rowOff>0</xdr:rowOff>
    </xdr:from>
    <xdr:to>
      <xdr:col>32</xdr:col>
      <xdr:colOff>0</xdr:colOff>
      <xdr:row>45</xdr:row>
      <xdr:rowOff>0</xdr:rowOff>
    </xdr:to>
    <xdr:sp macro="" textlink="">
      <xdr:nvSpPr>
        <xdr:cNvPr id="27" name="Linie 244">
          <a:extLst>
            <a:ext uri="{FF2B5EF4-FFF2-40B4-BE49-F238E27FC236}">
              <a16:creationId xmlns:a16="http://schemas.microsoft.com/office/drawing/2014/main" xmlns="" id="{9F2BDD08-6895-4342-A7EA-BABC3C143F41}"/>
            </a:ext>
          </a:extLst>
        </xdr:cNvPr>
        <xdr:cNvSpPr>
          <a:spLocks noChangeShapeType="1"/>
        </xdr:cNvSpPr>
      </xdr:nvSpPr>
      <xdr:spPr bwMode="auto">
        <a:xfrm flipV="1">
          <a:off x="9763125" y="7067550"/>
          <a:ext cx="106680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63</xdr:row>
      <xdr:rowOff>0</xdr:rowOff>
    </xdr:from>
    <xdr:to>
      <xdr:col>13</xdr:col>
      <xdr:colOff>9525</xdr:colOff>
      <xdr:row>63</xdr:row>
      <xdr:rowOff>0</xdr:rowOff>
    </xdr:to>
    <xdr:sp macro="" textlink="">
      <xdr:nvSpPr>
        <xdr:cNvPr id="28" name="Linie 245">
          <a:extLst>
            <a:ext uri="{FF2B5EF4-FFF2-40B4-BE49-F238E27FC236}">
              <a16:creationId xmlns:a16="http://schemas.microsoft.com/office/drawing/2014/main" xmlns="" id="{3669A12E-94D6-4494-99E1-F227561AEA28}"/>
            </a:ext>
          </a:extLst>
        </xdr:cNvPr>
        <xdr:cNvSpPr>
          <a:spLocks noChangeShapeType="1"/>
        </xdr:cNvSpPr>
      </xdr:nvSpPr>
      <xdr:spPr bwMode="auto">
        <a:xfrm flipV="1">
          <a:off x="5581650" y="10353675"/>
          <a:ext cx="1095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 macro="" textlink="">
      <xdr:nvSpPr>
        <xdr:cNvPr id="29" name="Linie 246">
          <a:extLst>
            <a:ext uri="{FF2B5EF4-FFF2-40B4-BE49-F238E27FC236}">
              <a16:creationId xmlns:a16="http://schemas.microsoft.com/office/drawing/2014/main" xmlns="" id="{376D4805-B297-4152-98C3-7522C0609184}"/>
            </a:ext>
          </a:extLst>
        </xdr:cNvPr>
        <xdr:cNvSpPr>
          <a:spLocks noChangeShapeType="1"/>
        </xdr:cNvSpPr>
      </xdr:nvSpPr>
      <xdr:spPr bwMode="auto">
        <a:xfrm>
          <a:off x="5581650" y="103536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 macro="" textlink="">
      <xdr:nvSpPr>
        <xdr:cNvPr id="30" name="Linie 247">
          <a:extLst>
            <a:ext uri="{FF2B5EF4-FFF2-40B4-BE49-F238E27FC236}">
              <a16:creationId xmlns:a16="http://schemas.microsoft.com/office/drawing/2014/main" xmlns="" id="{BF828CF3-7032-4E4D-A156-98FFE8101FCD}"/>
            </a:ext>
          </a:extLst>
        </xdr:cNvPr>
        <xdr:cNvSpPr>
          <a:spLocks noChangeShapeType="1"/>
        </xdr:cNvSpPr>
      </xdr:nvSpPr>
      <xdr:spPr bwMode="auto">
        <a:xfrm>
          <a:off x="5581650" y="103536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 macro="" textlink="">
      <xdr:nvSpPr>
        <xdr:cNvPr id="31" name="Linie 248">
          <a:extLst>
            <a:ext uri="{FF2B5EF4-FFF2-40B4-BE49-F238E27FC236}">
              <a16:creationId xmlns:a16="http://schemas.microsoft.com/office/drawing/2014/main" xmlns="" id="{7CE7FD41-6952-4862-AF72-84C3F8F8FC6F}"/>
            </a:ext>
          </a:extLst>
        </xdr:cNvPr>
        <xdr:cNvSpPr>
          <a:spLocks noChangeShapeType="1"/>
        </xdr:cNvSpPr>
      </xdr:nvSpPr>
      <xdr:spPr bwMode="auto">
        <a:xfrm flipV="1">
          <a:off x="5581650" y="103536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0</xdr:rowOff>
    </xdr:from>
    <xdr:to>
      <xdr:col>13</xdr:col>
      <xdr:colOff>9525</xdr:colOff>
      <xdr:row>5</xdr:row>
      <xdr:rowOff>0</xdr:rowOff>
    </xdr:to>
    <xdr:sp macro="" textlink="">
      <xdr:nvSpPr>
        <xdr:cNvPr id="32" name="Linie 253">
          <a:extLst>
            <a:ext uri="{FF2B5EF4-FFF2-40B4-BE49-F238E27FC236}">
              <a16:creationId xmlns:a16="http://schemas.microsoft.com/office/drawing/2014/main" xmlns="" id="{6AC01CC3-B2D8-43E0-BE72-8A851A4310E5}"/>
            </a:ext>
          </a:extLst>
        </xdr:cNvPr>
        <xdr:cNvSpPr>
          <a:spLocks noChangeShapeType="1"/>
        </xdr:cNvSpPr>
      </xdr:nvSpPr>
      <xdr:spPr bwMode="auto">
        <a:xfrm flipV="1">
          <a:off x="5581650" y="495300"/>
          <a:ext cx="1095375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</xdr:row>
      <xdr:rowOff>0</xdr:rowOff>
    </xdr:from>
    <xdr:to>
      <xdr:col>13</xdr:col>
      <xdr:colOff>9525</xdr:colOff>
      <xdr:row>15</xdr:row>
      <xdr:rowOff>0</xdr:rowOff>
    </xdr:to>
    <xdr:sp macro="" textlink="">
      <xdr:nvSpPr>
        <xdr:cNvPr id="33" name="Linie 254">
          <a:extLst>
            <a:ext uri="{FF2B5EF4-FFF2-40B4-BE49-F238E27FC236}">
              <a16:creationId xmlns:a16="http://schemas.microsoft.com/office/drawing/2014/main" xmlns="" id="{02B42F7A-7E4F-4BF1-AEF6-49F937DCFC73}"/>
            </a:ext>
          </a:extLst>
        </xdr:cNvPr>
        <xdr:cNvSpPr>
          <a:spLocks noChangeShapeType="1"/>
        </xdr:cNvSpPr>
      </xdr:nvSpPr>
      <xdr:spPr bwMode="auto">
        <a:xfrm>
          <a:off x="5581650" y="2133600"/>
          <a:ext cx="1095375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</xdr:row>
      <xdr:rowOff>0</xdr:rowOff>
    </xdr:from>
    <xdr:to>
      <xdr:col>13</xdr:col>
      <xdr:colOff>9525</xdr:colOff>
      <xdr:row>10</xdr:row>
      <xdr:rowOff>161925</xdr:rowOff>
    </xdr:to>
    <xdr:sp macro="" textlink="">
      <xdr:nvSpPr>
        <xdr:cNvPr id="34" name="Linie 255">
          <a:extLst>
            <a:ext uri="{FF2B5EF4-FFF2-40B4-BE49-F238E27FC236}">
              <a16:creationId xmlns:a16="http://schemas.microsoft.com/office/drawing/2014/main" xmlns="" id="{FA42F05C-FF09-4F27-9650-17747828F8C8}"/>
            </a:ext>
          </a:extLst>
        </xdr:cNvPr>
        <xdr:cNvSpPr>
          <a:spLocks noChangeShapeType="1"/>
        </xdr:cNvSpPr>
      </xdr:nvSpPr>
      <xdr:spPr bwMode="auto">
        <a:xfrm>
          <a:off x="5581650" y="819150"/>
          <a:ext cx="1095375" cy="981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0</xdr:rowOff>
    </xdr:from>
    <xdr:to>
      <xdr:col>13</xdr:col>
      <xdr:colOff>0</xdr:colOff>
      <xdr:row>13</xdr:row>
      <xdr:rowOff>0</xdr:rowOff>
    </xdr:to>
    <xdr:sp macro="" textlink="">
      <xdr:nvSpPr>
        <xdr:cNvPr id="35" name="Linie 256">
          <a:extLst>
            <a:ext uri="{FF2B5EF4-FFF2-40B4-BE49-F238E27FC236}">
              <a16:creationId xmlns:a16="http://schemas.microsoft.com/office/drawing/2014/main" xmlns="" id="{80A3D882-04CF-49C3-A58E-054DD5AA1313}"/>
            </a:ext>
          </a:extLst>
        </xdr:cNvPr>
        <xdr:cNvSpPr>
          <a:spLocks noChangeShapeType="1"/>
        </xdr:cNvSpPr>
      </xdr:nvSpPr>
      <xdr:spPr bwMode="auto">
        <a:xfrm flipV="1">
          <a:off x="5581650" y="1152525"/>
          <a:ext cx="1085850" cy="981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3</xdr:row>
      <xdr:rowOff>0</xdr:rowOff>
    </xdr:from>
    <xdr:to>
      <xdr:col>32</xdr:col>
      <xdr:colOff>9525</xdr:colOff>
      <xdr:row>5</xdr:row>
      <xdr:rowOff>0</xdr:rowOff>
    </xdr:to>
    <xdr:sp macro="" textlink="">
      <xdr:nvSpPr>
        <xdr:cNvPr id="36" name="Linie 257">
          <a:extLst>
            <a:ext uri="{FF2B5EF4-FFF2-40B4-BE49-F238E27FC236}">
              <a16:creationId xmlns:a16="http://schemas.microsoft.com/office/drawing/2014/main" xmlns="" id="{EE4A1CEC-9881-4D65-BC7B-34C537790D06}"/>
            </a:ext>
          </a:extLst>
        </xdr:cNvPr>
        <xdr:cNvSpPr>
          <a:spLocks noChangeShapeType="1"/>
        </xdr:cNvSpPr>
      </xdr:nvSpPr>
      <xdr:spPr bwMode="auto">
        <a:xfrm flipV="1">
          <a:off x="9763125" y="495300"/>
          <a:ext cx="1076325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5</xdr:row>
      <xdr:rowOff>0</xdr:rowOff>
    </xdr:from>
    <xdr:to>
      <xdr:col>32</xdr:col>
      <xdr:colOff>0</xdr:colOff>
      <xdr:row>7</xdr:row>
      <xdr:rowOff>0</xdr:rowOff>
    </xdr:to>
    <xdr:sp macro="" textlink="">
      <xdr:nvSpPr>
        <xdr:cNvPr id="37" name="Linie 258">
          <a:extLst>
            <a:ext uri="{FF2B5EF4-FFF2-40B4-BE49-F238E27FC236}">
              <a16:creationId xmlns:a16="http://schemas.microsoft.com/office/drawing/2014/main" xmlns="" id="{0FC39485-FD0D-4F2A-8FEE-08EE96527FA5}"/>
            </a:ext>
          </a:extLst>
        </xdr:cNvPr>
        <xdr:cNvSpPr>
          <a:spLocks noChangeShapeType="1"/>
        </xdr:cNvSpPr>
      </xdr:nvSpPr>
      <xdr:spPr bwMode="auto">
        <a:xfrm>
          <a:off x="9763125" y="819150"/>
          <a:ext cx="106680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13</xdr:row>
      <xdr:rowOff>0</xdr:rowOff>
    </xdr:from>
    <xdr:to>
      <xdr:col>32</xdr:col>
      <xdr:colOff>0</xdr:colOff>
      <xdr:row>15</xdr:row>
      <xdr:rowOff>0</xdr:rowOff>
    </xdr:to>
    <xdr:sp macro="" textlink="">
      <xdr:nvSpPr>
        <xdr:cNvPr id="38" name="Linie 259">
          <a:extLst>
            <a:ext uri="{FF2B5EF4-FFF2-40B4-BE49-F238E27FC236}">
              <a16:creationId xmlns:a16="http://schemas.microsoft.com/office/drawing/2014/main" xmlns="" id="{91B414D9-F11E-4047-A6BC-37F2C708F3AD}"/>
            </a:ext>
          </a:extLst>
        </xdr:cNvPr>
        <xdr:cNvSpPr>
          <a:spLocks noChangeShapeType="1"/>
        </xdr:cNvSpPr>
      </xdr:nvSpPr>
      <xdr:spPr bwMode="auto">
        <a:xfrm>
          <a:off x="9763125" y="2133600"/>
          <a:ext cx="106680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11</xdr:row>
      <xdr:rowOff>0</xdr:rowOff>
    </xdr:from>
    <xdr:to>
      <xdr:col>32</xdr:col>
      <xdr:colOff>0</xdr:colOff>
      <xdr:row>13</xdr:row>
      <xdr:rowOff>0</xdr:rowOff>
    </xdr:to>
    <xdr:sp macro="" textlink="">
      <xdr:nvSpPr>
        <xdr:cNvPr id="39" name="Linie 260">
          <a:extLst>
            <a:ext uri="{FF2B5EF4-FFF2-40B4-BE49-F238E27FC236}">
              <a16:creationId xmlns:a16="http://schemas.microsoft.com/office/drawing/2014/main" xmlns="" id="{25DB00EE-9149-4976-9DB1-5F2CCDF9C294}"/>
            </a:ext>
          </a:extLst>
        </xdr:cNvPr>
        <xdr:cNvSpPr>
          <a:spLocks noChangeShapeType="1"/>
        </xdr:cNvSpPr>
      </xdr:nvSpPr>
      <xdr:spPr bwMode="auto">
        <a:xfrm flipV="1">
          <a:off x="9763125" y="1809750"/>
          <a:ext cx="106680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115</xdr:row>
      <xdr:rowOff>0</xdr:rowOff>
    </xdr:from>
    <xdr:to>
      <xdr:col>13</xdr:col>
      <xdr:colOff>9525</xdr:colOff>
      <xdr:row>115</xdr:row>
      <xdr:rowOff>0</xdr:rowOff>
    </xdr:to>
    <xdr:sp macro="" textlink="">
      <xdr:nvSpPr>
        <xdr:cNvPr id="40" name="Linie 261">
          <a:extLst>
            <a:ext uri="{FF2B5EF4-FFF2-40B4-BE49-F238E27FC236}">
              <a16:creationId xmlns:a16="http://schemas.microsoft.com/office/drawing/2014/main" xmlns="" id="{CF24948A-F948-44C8-9EBE-178C7D535B01}"/>
            </a:ext>
          </a:extLst>
        </xdr:cNvPr>
        <xdr:cNvSpPr>
          <a:spLocks noChangeShapeType="1"/>
        </xdr:cNvSpPr>
      </xdr:nvSpPr>
      <xdr:spPr bwMode="auto">
        <a:xfrm flipV="1">
          <a:off x="5581650" y="18849975"/>
          <a:ext cx="1095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115</xdr:row>
      <xdr:rowOff>0</xdr:rowOff>
    </xdr:from>
    <xdr:to>
      <xdr:col>9</xdr:col>
      <xdr:colOff>0</xdr:colOff>
      <xdr:row>115</xdr:row>
      <xdr:rowOff>0</xdr:rowOff>
    </xdr:to>
    <xdr:sp macro="" textlink="">
      <xdr:nvSpPr>
        <xdr:cNvPr id="41" name="Linie 262">
          <a:extLst>
            <a:ext uri="{FF2B5EF4-FFF2-40B4-BE49-F238E27FC236}">
              <a16:creationId xmlns:a16="http://schemas.microsoft.com/office/drawing/2014/main" xmlns="" id="{651897BF-8D94-4411-9E48-FAD8FC89A21D}"/>
            </a:ext>
          </a:extLst>
        </xdr:cNvPr>
        <xdr:cNvSpPr>
          <a:spLocks noChangeShapeType="1"/>
        </xdr:cNvSpPr>
      </xdr:nvSpPr>
      <xdr:spPr bwMode="auto">
        <a:xfrm>
          <a:off x="5581650" y="188499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115</xdr:row>
      <xdr:rowOff>0</xdr:rowOff>
    </xdr:from>
    <xdr:to>
      <xdr:col>9</xdr:col>
      <xdr:colOff>0</xdr:colOff>
      <xdr:row>115</xdr:row>
      <xdr:rowOff>0</xdr:rowOff>
    </xdr:to>
    <xdr:sp macro="" textlink="">
      <xdr:nvSpPr>
        <xdr:cNvPr id="42" name="Linie 263">
          <a:extLst>
            <a:ext uri="{FF2B5EF4-FFF2-40B4-BE49-F238E27FC236}">
              <a16:creationId xmlns:a16="http://schemas.microsoft.com/office/drawing/2014/main" xmlns="" id="{2406DFCF-41EF-4D5E-8A0F-E42E6CF77F8F}"/>
            </a:ext>
          </a:extLst>
        </xdr:cNvPr>
        <xdr:cNvSpPr>
          <a:spLocks noChangeShapeType="1"/>
        </xdr:cNvSpPr>
      </xdr:nvSpPr>
      <xdr:spPr bwMode="auto">
        <a:xfrm flipV="1">
          <a:off x="5581650" y="188499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115</xdr:row>
      <xdr:rowOff>0</xdr:rowOff>
    </xdr:from>
    <xdr:to>
      <xdr:col>13</xdr:col>
      <xdr:colOff>9525</xdr:colOff>
      <xdr:row>115</xdr:row>
      <xdr:rowOff>0</xdr:rowOff>
    </xdr:to>
    <xdr:sp macro="" textlink="">
      <xdr:nvSpPr>
        <xdr:cNvPr id="43" name="Linie 264">
          <a:extLst>
            <a:ext uri="{FF2B5EF4-FFF2-40B4-BE49-F238E27FC236}">
              <a16:creationId xmlns:a16="http://schemas.microsoft.com/office/drawing/2014/main" xmlns="" id="{FFD59F52-FD99-4B55-825B-AFC21581633C}"/>
            </a:ext>
          </a:extLst>
        </xdr:cNvPr>
        <xdr:cNvSpPr>
          <a:spLocks noChangeShapeType="1"/>
        </xdr:cNvSpPr>
      </xdr:nvSpPr>
      <xdr:spPr bwMode="auto">
        <a:xfrm flipV="1">
          <a:off x="5581650" y="18849975"/>
          <a:ext cx="1095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115</xdr:row>
      <xdr:rowOff>0</xdr:rowOff>
    </xdr:from>
    <xdr:to>
      <xdr:col>9</xdr:col>
      <xdr:colOff>0</xdr:colOff>
      <xdr:row>115</xdr:row>
      <xdr:rowOff>0</xdr:rowOff>
    </xdr:to>
    <xdr:sp macro="" textlink="">
      <xdr:nvSpPr>
        <xdr:cNvPr id="44" name="Linie 265">
          <a:extLst>
            <a:ext uri="{FF2B5EF4-FFF2-40B4-BE49-F238E27FC236}">
              <a16:creationId xmlns:a16="http://schemas.microsoft.com/office/drawing/2014/main" xmlns="" id="{1E2159E5-458B-4F74-AA16-634B1979B63B}"/>
            </a:ext>
          </a:extLst>
        </xdr:cNvPr>
        <xdr:cNvSpPr>
          <a:spLocks noChangeShapeType="1"/>
        </xdr:cNvSpPr>
      </xdr:nvSpPr>
      <xdr:spPr bwMode="auto">
        <a:xfrm>
          <a:off x="5581650" y="188499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115</xdr:row>
      <xdr:rowOff>0</xdr:rowOff>
    </xdr:from>
    <xdr:to>
      <xdr:col>13</xdr:col>
      <xdr:colOff>9525</xdr:colOff>
      <xdr:row>115</xdr:row>
      <xdr:rowOff>0</xdr:rowOff>
    </xdr:to>
    <xdr:sp macro="" textlink="">
      <xdr:nvSpPr>
        <xdr:cNvPr id="45" name="Linie 266">
          <a:extLst>
            <a:ext uri="{FF2B5EF4-FFF2-40B4-BE49-F238E27FC236}">
              <a16:creationId xmlns:a16="http://schemas.microsoft.com/office/drawing/2014/main" xmlns="" id="{2EE36438-90B1-405F-986E-6FD3E21045B6}"/>
            </a:ext>
          </a:extLst>
        </xdr:cNvPr>
        <xdr:cNvSpPr>
          <a:spLocks noChangeShapeType="1"/>
        </xdr:cNvSpPr>
      </xdr:nvSpPr>
      <xdr:spPr bwMode="auto">
        <a:xfrm flipV="1">
          <a:off x="5581650" y="18849975"/>
          <a:ext cx="1095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115</xdr:row>
      <xdr:rowOff>0</xdr:rowOff>
    </xdr:from>
    <xdr:to>
      <xdr:col>9</xdr:col>
      <xdr:colOff>0</xdr:colOff>
      <xdr:row>115</xdr:row>
      <xdr:rowOff>0</xdr:rowOff>
    </xdr:to>
    <xdr:sp macro="" textlink="">
      <xdr:nvSpPr>
        <xdr:cNvPr id="46" name="Linie 267">
          <a:extLst>
            <a:ext uri="{FF2B5EF4-FFF2-40B4-BE49-F238E27FC236}">
              <a16:creationId xmlns:a16="http://schemas.microsoft.com/office/drawing/2014/main" xmlns="" id="{E3CE277A-AE44-479A-8298-4CDA7CDAC96B}"/>
            </a:ext>
          </a:extLst>
        </xdr:cNvPr>
        <xdr:cNvSpPr>
          <a:spLocks noChangeShapeType="1"/>
        </xdr:cNvSpPr>
      </xdr:nvSpPr>
      <xdr:spPr bwMode="auto">
        <a:xfrm>
          <a:off x="5581650" y="188499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115</xdr:row>
      <xdr:rowOff>0</xdr:rowOff>
    </xdr:from>
    <xdr:to>
      <xdr:col>13</xdr:col>
      <xdr:colOff>9525</xdr:colOff>
      <xdr:row>115</xdr:row>
      <xdr:rowOff>0</xdr:rowOff>
    </xdr:to>
    <xdr:sp macro="" textlink="">
      <xdr:nvSpPr>
        <xdr:cNvPr id="47" name="Linie 268">
          <a:extLst>
            <a:ext uri="{FF2B5EF4-FFF2-40B4-BE49-F238E27FC236}">
              <a16:creationId xmlns:a16="http://schemas.microsoft.com/office/drawing/2014/main" xmlns="" id="{EC7305AA-66D8-44FB-9547-E89E2850C005}"/>
            </a:ext>
          </a:extLst>
        </xdr:cNvPr>
        <xdr:cNvSpPr>
          <a:spLocks noChangeShapeType="1"/>
        </xdr:cNvSpPr>
      </xdr:nvSpPr>
      <xdr:spPr bwMode="auto">
        <a:xfrm flipV="1">
          <a:off x="5581650" y="18849975"/>
          <a:ext cx="1095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115</xdr:row>
      <xdr:rowOff>0</xdr:rowOff>
    </xdr:from>
    <xdr:to>
      <xdr:col>9</xdr:col>
      <xdr:colOff>0</xdr:colOff>
      <xdr:row>115</xdr:row>
      <xdr:rowOff>0</xdr:rowOff>
    </xdr:to>
    <xdr:sp macro="" textlink="">
      <xdr:nvSpPr>
        <xdr:cNvPr id="48" name="Linie 269">
          <a:extLst>
            <a:ext uri="{FF2B5EF4-FFF2-40B4-BE49-F238E27FC236}">
              <a16:creationId xmlns:a16="http://schemas.microsoft.com/office/drawing/2014/main" xmlns="" id="{3E5C6C4D-9BE9-4374-9006-CBE95CCFE26A}"/>
            </a:ext>
          </a:extLst>
        </xdr:cNvPr>
        <xdr:cNvSpPr>
          <a:spLocks noChangeShapeType="1"/>
        </xdr:cNvSpPr>
      </xdr:nvSpPr>
      <xdr:spPr bwMode="auto">
        <a:xfrm>
          <a:off x="5581650" y="188499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115</xdr:row>
      <xdr:rowOff>0</xdr:rowOff>
    </xdr:from>
    <xdr:to>
      <xdr:col>13</xdr:col>
      <xdr:colOff>9525</xdr:colOff>
      <xdr:row>115</xdr:row>
      <xdr:rowOff>0</xdr:rowOff>
    </xdr:to>
    <xdr:sp macro="" textlink="">
      <xdr:nvSpPr>
        <xdr:cNvPr id="49" name="Linie 270">
          <a:extLst>
            <a:ext uri="{FF2B5EF4-FFF2-40B4-BE49-F238E27FC236}">
              <a16:creationId xmlns:a16="http://schemas.microsoft.com/office/drawing/2014/main" xmlns="" id="{507DD670-7E53-4551-A04C-F33D68F7C0D8}"/>
            </a:ext>
          </a:extLst>
        </xdr:cNvPr>
        <xdr:cNvSpPr>
          <a:spLocks noChangeShapeType="1"/>
        </xdr:cNvSpPr>
      </xdr:nvSpPr>
      <xdr:spPr bwMode="auto">
        <a:xfrm flipV="1">
          <a:off x="5581650" y="18849975"/>
          <a:ext cx="1095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115</xdr:row>
      <xdr:rowOff>0</xdr:rowOff>
    </xdr:from>
    <xdr:to>
      <xdr:col>9</xdr:col>
      <xdr:colOff>0</xdr:colOff>
      <xdr:row>115</xdr:row>
      <xdr:rowOff>0</xdr:rowOff>
    </xdr:to>
    <xdr:sp macro="" textlink="">
      <xdr:nvSpPr>
        <xdr:cNvPr id="50" name="Linie 271">
          <a:extLst>
            <a:ext uri="{FF2B5EF4-FFF2-40B4-BE49-F238E27FC236}">
              <a16:creationId xmlns:a16="http://schemas.microsoft.com/office/drawing/2014/main" xmlns="" id="{A92A990B-544A-45B1-A97B-5EC514F0D880}"/>
            </a:ext>
          </a:extLst>
        </xdr:cNvPr>
        <xdr:cNvSpPr>
          <a:spLocks noChangeShapeType="1"/>
        </xdr:cNvSpPr>
      </xdr:nvSpPr>
      <xdr:spPr bwMode="auto">
        <a:xfrm>
          <a:off x="5581650" y="188499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115</xdr:row>
      <xdr:rowOff>0</xdr:rowOff>
    </xdr:from>
    <xdr:to>
      <xdr:col>9</xdr:col>
      <xdr:colOff>0</xdr:colOff>
      <xdr:row>115</xdr:row>
      <xdr:rowOff>0</xdr:rowOff>
    </xdr:to>
    <xdr:sp macro="" textlink="">
      <xdr:nvSpPr>
        <xdr:cNvPr id="51" name="Linie 272">
          <a:extLst>
            <a:ext uri="{FF2B5EF4-FFF2-40B4-BE49-F238E27FC236}">
              <a16:creationId xmlns:a16="http://schemas.microsoft.com/office/drawing/2014/main" xmlns="" id="{6EFFC02F-DB8F-4C83-984A-CC1EFF330A32}"/>
            </a:ext>
          </a:extLst>
        </xdr:cNvPr>
        <xdr:cNvSpPr>
          <a:spLocks noChangeShapeType="1"/>
        </xdr:cNvSpPr>
      </xdr:nvSpPr>
      <xdr:spPr bwMode="auto">
        <a:xfrm>
          <a:off x="5581650" y="188499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115</xdr:row>
      <xdr:rowOff>0</xdr:rowOff>
    </xdr:from>
    <xdr:to>
      <xdr:col>9</xdr:col>
      <xdr:colOff>0</xdr:colOff>
      <xdr:row>115</xdr:row>
      <xdr:rowOff>0</xdr:rowOff>
    </xdr:to>
    <xdr:sp macro="" textlink="">
      <xdr:nvSpPr>
        <xdr:cNvPr id="52" name="Linie 273">
          <a:extLst>
            <a:ext uri="{FF2B5EF4-FFF2-40B4-BE49-F238E27FC236}">
              <a16:creationId xmlns:a16="http://schemas.microsoft.com/office/drawing/2014/main" xmlns="" id="{D48443A9-212A-4336-B6EB-BF7FB9753586}"/>
            </a:ext>
          </a:extLst>
        </xdr:cNvPr>
        <xdr:cNvSpPr>
          <a:spLocks noChangeShapeType="1"/>
        </xdr:cNvSpPr>
      </xdr:nvSpPr>
      <xdr:spPr bwMode="auto">
        <a:xfrm flipV="1">
          <a:off x="5581650" y="188499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115</xdr:row>
      <xdr:rowOff>0</xdr:rowOff>
    </xdr:from>
    <xdr:to>
      <xdr:col>13</xdr:col>
      <xdr:colOff>9525</xdr:colOff>
      <xdr:row>115</xdr:row>
      <xdr:rowOff>0</xdr:rowOff>
    </xdr:to>
    <xdr:sp macro="" textlink="">
      <xdr:nvSpPr>
        <xdr:cNvPr id="53" name="Linie 281">
          <a:extLst>
            <a:ext uri="{FF2B5EF4-FFF2-40B4-BE49-F238E27FC236}">
              <a16:creationId xmlns:a16="http://schemas.microsoft.com/office/drawing/2014/main" xmlns="" id="{1497DB8D-2EC3-4BBC-9ADE-F48F67783D02}"/>
            </a:ext>
          </a:extLst>
        </xdr:cNvPr>
        <xdr:cNvSpPr>
          <a:spLocks noChangeShapeType="1"/>
        </xdr:cNvSpPr>
      </xdr:nvSpPr>
      <xdr:spPr bwMode="auto">
        <a:xfrm flipV="1">
          <a:off x="5581650" y="18849975"/>
          <a:ext cx="1095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115</xdr:row>
      <xdr:rowOff>0</xdr:rowOff>
    </xdr:from>
    <xdr:to>
      <xdr:col>9</xdr:col>
      <xdr:colOff>0</xdr:colOff>
      <xdr:row>115</xdr:row>
      <xdr:rowOff>0</xdr:rowOff>
    </xdr:to>
    <xdr:sp macro="" textlink="">
      <xdr:nvSpPr>
        <xdr:cNvPr id="54" name="Linie 282">
          <a:extLst>
            <a:ext uri="{FF2B5EF4-FFF2-40B4-BE49-F238E27FC236}">
              <a16:creationId xmlns:a16="http://schemas.microsoft.com/office/drawing/2014/main" xmlns="" id="{B092E967-FF3E-4487-A6AD-55315FB221BA}"/>
            </a:ext>
          </a:extLst>
        </xdr:cNvPr>
        <xdr:cNvSpPr>
          <a:spLocks noChangeShapeType="1"/>
        </xdr:cNvSpPr>
      </xdr:nvSpPr>
      <xdr:spPr bwMode="auto">
        <a:xfrm>
          <a:off x="5581650" y="188499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115</xdr:row>
      <xdr:rowOff>0</xdr:rowOff>
    </xdr:from>
    <xdr:to>
      <xdr:col>9</xdr:col>
      <xdr:colOff>0</xdr:colOff>
      <xdr:row>115</xdr:row>
      <xdr:rowOff>0</xdr:rowOff>
    </xdr:to>
    <xdr:sp macro="" textlink="">
      <xdr:nvSpPr>
        <xdr:cNvPr id="55" name="Linie 283">
          <a:extLst>
            <a:ext uri="{FF2B5EF4-FFF2-40B4-BE49-F238E27FC236}">
              <a16:creationId xmlns:a16="http://schemas.microsoft.com/office/drawing/2014/main" xmlns="" id="{5E755B8F-B123-474A-8FB0-7C046C5A7450}"/>
            </a:ext>
          </a:extLst>
        </xdr:cNvPr>
        <xdr:cNvSpPr>
          <a:spLocks noChangeShapeType="1"/>
        </xdr:cNvSpPr>
      </xdr:nvSpPr>
      <xdr:spPr bwMode="auto">
        <a:xfrm>
          <a:off x="5581650" y="188499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115</xdr:row>
      <xdr:rowOff>0</xdr:rowOff>
    </xdr:from>
    <xdr:to>
      <xdr:col>9</xdr:col>
      <xdr:colOff>0</xdr:colOff>
      <xdr:row>115</xdr:row>
      <xdr:rowOff>0</xdr:rowOff>
    </xdr:to>
    <xdr:sp macro="" textlink="">
      <xdr:nvSpPr>
        <xdr:cNvPr id="56" name="Linie 284">
          <a:extLst>
            <a:ext uri="{FF2B5EF4-FFF2-40B4-BE49-F238E27FC236}">
              <a16:creationId xmlns:a16="http://schemas.microsoft.com/office/drawing/2014/main" xmlns="" id="{933463F7-A654-489D-BEFE-F5B4BBF92B47}"/>
            </a:ext>
          </a:extLst>
        </xdr:cNvPr>
        <xdr:cNvSpPr>
          <a:spLocks noChangeShapeType="1"/>
        </xdr:cNvSpPr>
      </xdr:nvSpPr>
      <xdr:spPr bwMode="auto">
        <a:xfrm flipV="1">
          <a:off x="5581650" y="188499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1</xdr:col>
      <xdr:colOff>0</xdr:colOff>
      <xdr:row>63</xdr:row>
      <xdr:rowOff>9525</xdr:rowOff>
    </xdr:to>
    <xdr:sp macro="" textlink="">
      <xdr:nvSpPr>
        <xdr:cNvPr id="2" name="Text 1">
          <a:extLst>
            <a:ext uri="{FF2B5EF4-FFF2-40B4-BE49-F238E27FC236}">
              <a16:creationId xmlns:a16="http://schemas.microsoft.com/office/drawing/2014/main" xmlns="" id="{937419EC-69B7-4B7D-8ED7-63B67B302D9A}"/>
            </a:ext>
          </a:extLst>
        </xdr:cNvPr>
        <xdr:cNvSpPr txBox="1">
          <a:spLocks noChangeArrowheads="1"/>
        </xdr:cNvSpPr>
      </xdr:nvSpPr>
      <xdr:spPr bwMode="auto">
        <a:xfrm>
          <a:off x="9525" y="161925"/>
          <a:ext cx="571500" cy="10086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vert270" wrap="square" lIns="45720" tIns="41148" rIns="45720" bIns="41148" anchor="ctr" upright="1"/>
        <a:lstStyle/>
        <a:p>
          <a:pPr algn="ctr" rtl="0">
            <a:lnSpc>
              <a:spcPts val="2600"/>
            </a:lnSpc>
            <a:defRPr sz="1000"/>
          </a:pPr>
          <a:r>
            <a:rPr lang="de-AT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2. VBV-Schüler-Doppel-RLT</a:t>
          </a:r>
        </a:p>
        <a:p>
          <a:pPr algn="ctr" rtl="0">
            <a:lnSpc>
              <a:spcPts val="1300"/>
            </a:lnSpc>
            <a:defRPr sz="1000"/>
          </a:pPr>
          <a:r>
            <a:rPr lang="de-AT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DV-Raster:  GS_04e_5 / (c) BWW</a:t>
          </a:r>
        </a:p>
      </xdr:txBody>
    </xdr:sp>
    <xdr:clientData/>
  </xdr:twoCellAnchor>
  <xdr:twoCellAnchor>
    <xdr:from>
      <xdr:col>2</xdr:col>
      <xdr:colOff>0</xdr:colOff>
      <xdr:row>49</xdr:row>
      <xdr:rowOff>9525</xdr:rowOff>
    </xdr:from>
    <xdr:to>
      <xdr:col>3</xdr:col>
      <xdr:colOff>0</xdr:colOff>
      <xdr:row>63</xdr:row>
      <xdr:rowOff>0</xdr:rowOff>
    </xdr:to>
    <xdr:sp macro="" textlink="">
      <xdr:nvSpPr>
        <xdr:cNvPr id="3" name="Text 2">
          <a:extLst>
            <a:ext uri="{FF2B5EF4-FFF2-40B4-BE49-F238E27FC236}">
              <a16:creationId xmlns:a16="http://schemas.microsoft.com/office/drawing/2014/main" xmlns="" id="{7B80FECA-F187-4F6F-B96C-484262C25679}"/>
            </a:ext>
          </a:extLst>
        </xdr:cNvPr>
        <xdr:cNvSpPr txBox="1">
          <a:spLocks noChangeArrowheads="1"/>
        </xdr:cNvSpPr>
      </xdr:nvSpPr>
      <xdr:spPr bwMode="auto">
        <a:xfrm>
          <a:off x="800100" y="7981950"/>
          <a:ext cx="581025" cy="2257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vert270" wrap="square" lIns="36576" tIns="32004" rIns="36576" bIns="32004" anchor="ctr" upright="1"/>
        <a:lstStyle/>
        <a:p>
          <a:pPr algn="ctr" rtl="0">
            <a:defRPr sz="1000"/>
          </a:pPr>
          <a:r>
            <a:rPr lang="de-AT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BC Walgau-Nenzing</a:t>
          </a:r>
          <a:endParaRPr lang="de-AT" sz="1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de-AT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VERANSTALTER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3</xdr:col>
      <xdr:colOff>0</xdr:colOff>
      <xdr:row>46</xdr:row>
      <xdr:rowOff>161925</xdr:rowOff>
    </xdr:to>
    <xdr:sp macro="" textlink="">
      <xdr:nvSpPr>
        <xdr:cNvPr id="4" name="Text 3">
          <a:extLst>
            <a:ext uri="{FF2B5EF4-FFF2-40B4-BE49-F238E27FC236}">
              <a16:creationId xmlns:a16="http://schemas.microsoft.com/office/drawing/2014/main" xmlns="" id="{990ACFA1-71C9-46F2-AEA8-647BCD273A8B}"/>
            </a:ext>
          </a:extLst>
        </xdr:cNvPr>
        <xdr:cNvSpPr txBox="1">
          <a:spLocks noChangeArrowheads="1"/>
        </xdr:cNvSpPr>
      </xdr:nvSpPr>
      <xdr:spPr bwMode="auto">
        <a:xfrm>
          <a:off x="800100" y="5372100"/>
          <a:ext cx="581025" cy="2276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vert270" wrap="square" lIns="36576" tIns="32004" rIns="36576" bIns="32004" anchor="ctr" upright="1"/>
        <a:lstStyle/>
        <a:p>
          <a:pPr algn="ctr" rtl="0">
            <a:defRPr sz="1000"/>
          </a:pPr>
          <a:r>
            <a:rPr lang="de-AT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18.02.2018</a:t>
          </a:r>
          <a:endParaRPr lang="de-AT" sz="1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de-AT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DATUM</a:t>
          </a:r>
        </a:p>
      </xdr:txBody>
    </xdr:sp>
    <xdr:clientData/>
  </xdr:twoCellAnchor>
  <xdr:twoCellAnchor>
    <xdr:from>
      <xdr:col>2</xdr:col>
      <xdr:colOff>9525</xdr:colOff>
      <xdr:row>17</xdr:row>
      <xdr:rowOff>9525</xdr:rowOff>
    </xdr:from>
    <xdr:to>
      <xdr:col>3</xdr:col>
      <xdr:colOff>0</xdr:colOff>
      <xdr:row>31</xdr:row>
      <xdr:rowOff>0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xmlns="" id="{64184D7C-F7CC-4D0B-BE25-D7F4B717B920}"/>
            </a:ext>
          </a:extLst>
        </xdr:cNvPr>
        <xdr:cNvSpPr txBox="1">
          <a:spLocks noChangeArrowheads="1"/>
        </xdr:cNvSpPr>
      </xdr:nvSpPr>
      <xdr:spPr bwMode="auto">
        <a:xfrm>
          <a:off x="809625" y="2762250"/>
          <a:ext cx="571500" cy="2276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vert270" wrap="square" lIns="36576" tIns="32004" rIns="36576" bIns="32004" anchor="ctr" upright="1"/>
        <a:lstStyle/>
        <a:p>
          <a:pPr algn="ctr" rtl="0">
            <a:defRPr sz="1000"/>
          </a:pPr>
          <a:r>
            <a:rPr lang="de-AT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Nenzing</a:t>
          </a:r>
          <a:endParaRPr lang="de-AT" sz="1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de-AT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TURNIERORT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3</xdr:col>
      <xdr:colOff>0</xdr:colOff>
      <xdr:row>15</xdr:row>
      <xdr:rowOff>9525</xdr:rowOff>
    </xdr:to>
    <xdr:sp macro="" textlink="">
      <xdr:nvSpPr>
        <xdr:cNvPr id="6" name="Text 5">
          <a:extLst>
            <a:ext uri="{FF2B5EF4-FFF2-40B4-BE49-F238E27FC236}">
              <a16:creationId xmlns:a16="http://schemas.microsoft.com/office/drawing/2014/main" xmlns="" id="{7694CB99-2438-4FCF-88CC-62D67B15E5D3}"/>
            </a:ext>
          </a:extLst>
        </xdr:cNvPr>
        <xdr:cNvSpPr txBox="1">
          <a:spLocks noChangeArrowheads="1"/>
        </xdr:cNvSpPr>
      </xdr:nvSpPr>
      <xdr:spPr bwMode="auto">
        <a:xfrm>
          <a:off x="800100" y="161925"/>
          <a:ext cx="581025" cy="2276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vert270" wrap="square" lIns="36576" tIns="32004" rIns="36576" bIns="32004" anchor="ctr" upright="1"/>
        <a:lstStyle/>
        <a:p>
          <a:pPr algn="ctr" rtl="0">
            <a:defRPr sz="1000"/>
          </a:pPr>
          <a:r>
            <a:rPr lang="de-AT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Damen-Doppel</a:t>
          </a:r>
          <a:endParaRPr lang="de-AT" sz="1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de-AT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BEWERB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1</xdr:col>
      <xdr:colOff>0</xdr:colOff>
      <xdr:row>63</xdr:row>
      <xdr:rowOff>0</xdr:rowOff>
    </xdr:to>
    <xdr:sp macro="" textlink="">
      <xdr:nvSpPr>
        <xdr:cNvPr id="2" name="Text 164">
          <a:extLst>
            <a:ext uri="{FF2B5EF4-FFF2-40B4-BE49-F238E27FC236}">
              <a16:creationId xmlns:a16="http://schemas.microsoft.com/office/drawing/2014/main" xmlns="" id="{BB054C26-B32B-4AC4-B9FF-CD597D3A1C36}"/>
            </a:ext>
          </a:extLst>
        </xdr:cNvPr>
        <xdr:cNvSpPr txBox="1">
          <a:spLocks noChangeArrowheads="1"/>
        </xdr:cNvSpPr>
      </xdr:nvSpPr>
      <xdr:spPr bwMode="auto">
        <a:xfrm>
          <a:off x="9525" y="161925"/>
          <a:ext cx="571500" cy="10191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vert270" wrap="square" lIns="45720" tIns="41148" rIns="45720" bIns="41148" anchor="ctr" upright="1"/>
        <a:lstStyle/>
        <a:p>
          <a:pPr algn="ctr" rtl="0">
            <a:lnSpc>
              <a:spcPts val="2600"/>
            </a:lnSpc>
            <a:defRPr sz="1000"/>
          </a:pPr>
          <a:r>
            <a:rPr lang="de-AT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2- VBV-Schüler-Doppel-RLT</a:t>
          </a:r>
        </a:p>
        <a:p>
          <a:pPr algn="ctr" rtl="0">
            <a:lnSpc>
              <a:spcPts val="1300"/>
            </a:lnSpc>
            <a:defRPr sz="1000"/>
          </a:pPr>
          <a:r>
            <a:rPr lang="de-AT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Drucksorte:  RA_07e_5 / (c) BWW</a:t>
          </a:r>
        </a:p>
      </xdr:txBody>
    </xdr:sp>
    <xdr:clientData/>
  </xdr:twoCellAnchor>
  <xdr:twoCellAnchor>
    <xdr:from>
      <xdr:col>2</xdr:col>
      <xdr:colOff>0</xdr:colOff>
      <xdr:row>49</xdr:row>
      <xdr:rowOff>9525</xdr:rowOff>
    </xdr:from>
    <xdr:to>
      <xdr:col>3</xdr:col>
      <xdr:colOff>0</xdr:colOff>
      <xdr:row>62</xdr:row>
      <xdr:rowOff>161925</xdr:rowOff>
    </xdr:to>
    <xdr:sp macro="" textlink="">
      <xdr:nvSpPr>
        <xdr:cNvPr id="3" name="Text 165">
          <a:extLst>
            <a:ext uri="{FF2B5EF4-FFF2-40B4-BE49-F238E27FC236}">
              <a16:creationId xmlns:a16="http://schemas.microsoft.com/office/drawing/2014/main" xmlns="" id="{1646CED7-EB2D-45C4-A213-9F0DB696E7B1}"/>
            </a:ext>
          </a:extLst>
        </xdr:cNvPr>
        <xdr:cNvSpPr txBox="1">
          <a:spLocks noChangeArrowheads="1"/>
        </xdr:cNvSpPr>
      </xdr:nvSpPr>
      <xdr:spPr bwMode="auto">
        <a:xfrm>
          <a:off x="762000" y="8058150"/>
          <a:ext cx="581025" cy="2286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vert270" wrap="square" lIns="36576" tIns="32004" rIns="36576" bIns="32004" anchor="ctr" upright="1"/>
        <a:lstStyle/>
        <a:p>
          <a:pPr algn="ctr" rtl="0">
            <a:defRPr sz="1000"/>
          </a:pPr>
          <a:r>
            <a:rPr lang="de-AT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BC Walgau-Nenzing</a:t>
          </a:r>
          <a:endParaRPr lang="de-AT" sz="1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de-AT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VERANSTALTER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3</xdr:col>
      <xdr:colOff>0</xdr:colOff>
      <xdr:row>46</xdr:row>
      <xdr:rowOff>161925</xdr:rowOff>
    </xdr:to>
    <xdr:sp macro="" textlink="">
      <xdr:nvSpPr>
        <xdr:cNvPr id="4" name="Text 166">
          <a:extLst>
            <a:ext uri="{FF2B5EF4-FFF2-40B4-BE49-F238E27FC236}">
              <a16:creationId xmlns:a16="http://schemas.microsoft.com/office/drawing/2014/main" xmlns="" id="{DF90E42E-1DA5-41C6-8661-469B397533BF}"/>
            </a:ext>
          </a:extLst>
        </xdr:cNvPr>
        <xdr:cNvSpPr txBox="1">
          <a:spLocks noChangeArrowheads="1"/>
        </xdr:cNvSpPr>
      </xdr:nvSpPr>
      <xdr:spPr bwMode="auto">
        <a:xfrm>
          <a:off x="762000" y="5419725"/>
          <a:ext cx="581025" cy="2295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vert270" wrap="square" lIns="36576" tIns="32004" rIns="36576" bIns="32004" anchor="ctr" upright="1"/>
        <a:lstStyle/>
        <a:p>
          <a:pPr algn="ctr" rtl="0">
            <a:defRPr sz="1000"/>
          </a:pPr>
          <a:r>
            <a:rPr lang="de-AT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18.02.2018</a:t>
          </a:r>
          <a:endParaRPr lang="de-AT" sz="1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de-AT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DATUM</a:t>
          </a:r>
        </a:p>
      </xdr:txBody>
    </xdr:sp>
    <xdr:clientData/>
  </xdr:twoCellAnchor>
  <xdr:twoCellAnchor>
    <xdr:from>
      <xdr:col>2</xdr:col>
      <xdr:colOff>9525</xdr:colOff>
      <xdr:row>17</xdr:row>
      <xdr:rowOff>9525</xdr:rowOff>
    </xdr:from>
    <xdr:to>
      <xdr:col>3</xdr:col>
      <xdr:colOff>0</xdr:colOff>
      <xdr:row>31</xdr:row>
      <xdr:rowOff>0</xdr:rowOff>
    </xdr:to>
    <xdr:sp macro="" textlink="">
      <xdr:nvSpPr>
        <xdr:cNvPr id="5" name="Text 167">
          <a:extLst>
            <a:ext uri="{FF2B5EF4-FFF2-40B4-BE49-F238E27FC236}">
              <a16:creationId xmlns:a16="http://schemas.microsoft.com/office/drawing/2014/main" xmlns="" id="{51B65EB9-4C0D-4106-98E2-6BEF094956E8}"/>
            </a:ext>
          </a:extLst>
        </xdr:cNvPr>
        <xdr:cNvSpPr txBox="1">
          <a:spLocks noChangeArrowheads="1"/>
        </xdr:cNvSpPr>
      </xdr:nvSpPr>
      <xdr:spPr bwMode="auto">
        <a:xfrm>
          <a:off x="771525" y="2800350"/>
          <a:ext cx="571500" cy="2295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vert270" wrap="square" lIns="36576" tIns="32004" rIns="36576" bIns="32004" anchor="ctr" upright="1"/>
        <a:lstStyle/>
        <a:p>
          <a:pPr algn="ctr" rtl="0">
            <a:defRPr sz="1000"/>
          </a:pPr>
          <a:r>
            <a:rPr lang="de-AT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Nenzing</a:t>
          </a:r>
          <a:endParaRPr lang="de-AT" sz="1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de-AT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TURNIERORT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3</xdr:col>
      <xdr:colOff>0</xdr:colOff>
      <xdr:row>15</xdr:row>
      <xdr:rowOff>9525</xdr:rowOff>
    </xdr:to>
    <xdr:sp macro="" textlink="">
      <xdr:nvSpPr>
        <xdr:cNvPr id="6" name="Text 168">
          <a:extLst>
            <a:ext uri="{FF2B5EF4-FFF2-40B4-BE49-F238E27FC236}">
              <a16:creationId xmlns:a16="http://schemas.microsoft.com/office/drawing/2014/main" xmlns="" id="{6005188A-EF5C-4CD1-8FAB-2933DA126501}"/>
            </a:ext>
          </a:extLst>
        </xdr:cNvPr>
        <xdr:cNvSpPr txBox="1">
          <a:spLocks noChangeArrowheads="1"/>
        </xdr:cNvSpPr>
      </xdr:nvSpPr>
      <xdr:spPr bwMode="auto">
        <a:xfrm>
          <a:off x="762000" y="161925"/>
          <a:ext cx="581025" cy="2314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vert270" wrap="square" lIns="36576" tIns="32004" rIns="36576" bIns="32004" anchor="ctr" upright="1"/>
        <a:lstStyle/>
        <a:p>
          <a:pPr algn="ctr" rtl="0">
            <a:defRPr sz="1000"/>
          </a:pPr>
          <a:r>
            <a:rPr lang="de-AT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Herren-Doppel</a:t>
          </a:r>
          <a:endParaRPr lang="de-AT" sz="1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de-AT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BEWERB</a:t>
          </a:r>
        </a:p>
      </xdr:txBody>
    </xdr:sp>
    <xdr:clientData/>
  </xdr:twoCellAnchor>
  <xdr:twoCellAnchor>
    <xdr:from>
      <xdr:col>7</xdr:col>
      <xdr:colOff>0</xdr:colOff>
      <xdr:row>63</xdr:row>
      <xdr:rowOff>0</xdr:rowOff>
    </xdr:from>
    <xdr:to>
      <xdr:col>13</xdr:col>
      <xdr:colOff>9525</xdr:colOff>
      <xdr:row>63</xdr:row>
      <xdr:rowOff>0</xdr:rowOff>
    </xdr:to>
    <xdr:sp macro="" textlink="">
      <xdr:nvSpPr>
        <xdr:cNvPr id="7" name="Linie 193">
          <a:extLst>
            <a:ext uri="{FF2B5EF4-FFF2-40B4-BE49-F238E27FC236}">
              <a16:creationId xmlns:a16="http://schemas.microsoft.com/office/drawing/2014/main" xmlns="" id="{C672E65C-B848-4D39-87C2-21FFACB36FAC}"/>
            </a:ext>
          </a:extLst>
        </xdr:cNvPr>
        <xdr:cNvSpPr>
          <a:spLocks noChangeShapeType="1"/>
        </xdr:cNvSpPr>
      </xdr:nvSpPr>
      <xdr:spPr bwMode="auto">
        <a:xfrm flipV="1">
          <a:off x="5581650" y="10353675"/>
          <a:ext cx="1095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 macro="" textlink="">
      <xdr:nvSpPr>
        <xdr:cNvPr id="8" name="Linie 194">
          <a:extLst>
            <a:ext uri="{FF2B5EF4-FFF2-40B4-BE49-F238E27FC236}">
              <a16:creationId xmlns:a16="http://schemas.microsoft.com/office/drawing/2014/main" xmlns="" id="{13ACD430-832C-4BC0-9698-F9E2C46A7D71}"/>
            </a:ext>
          </a:extLst>
        </xdr:cNvPr>
        <xdr:cNvSpPr>
          <a:spLocks noChangeShapeType="1"/>
        </xdr:cNvSpPr>
      </xdr:nvSpPr>
      <xdr:spPr bwMode="auto">
        <a:xfrm>
          <a:off x="5581650" y="103536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 macro="" textlink="">
      <xdr:nvSpPr>
        <xdr:cNvPr id="9" name="Linie 196">
          <a:extLst>
            <a:ext uri="{FF2B5EF4-FFF2-40B4-BE49-F238E27FC236}">
              <a16:creationId xmlns:a16="http://schemas.microsoft.com/office/drawing/2014/main" xmlns="" id="{396D5E4E-0F40-4E8C-A4B1-C719991A764A}"/>
            </a:ext>
          </a:extLst>
        </xdr:cNvPr>
        <xdr:cNvSpPr>
          <a:spLocks noChangeShapeType="1"/>
        </xdr:cNvSpPr>
      </xdr:nvSpPr>
      <xdr:spPr bwMode="auto">
        <a:xfrm flipV="1">
          <a:off x="5581650" y="103536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63</xdr:row>
      <xdr:rowOff>0</xdr:rowOff>
    </xdr:from>
    <xdr:to>
      <xdr:col>13</xdr:col>
      <xdr:colOff>9525</xdr:colOff>
      <xdr:row>63</xdr:row>
      <xdr:rowOff>0</xdr:rowOff>
    </xdr:to>
    <xdr:sp macro="" textlink="">
      <xdr:nvSpPr>
        <xdr:cNvPr id="10" name="Linie 209">
          <a:extLst>
            <a:ext uri="{FF2B5EF4-FFF2-40B4-BE49-F238E27FC236}">
              <a16:creationId xmlns:a16="http://schemas.microsoft.com/office/drawing/2014/main" xmlns="" id="{D122044F-EA84-4651-B5AF-E1D6D2D81F4B}"/>
            </a:ext>
          </a:extLst>
        </xdr:cNvPr>
        <xdr:cNvSpPr>
          <a:spLocks noChangeShapeType="1"/>
        </xdr:cNvSpPr>
      </xdr:nvSpPr>
      <xdr:spPr bwMode="auto">
        <a:xfrm flipV="1">
          <a:off x="5581650" y="10353675"/>
          <a:ext cx="1095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 macro="" textlink="">
      <xdr:nvSpPr>
        <xdr:cNvPr id="11" name="Linie 210">
          <a:extLst>
            <a:ext uri="{FF2B5EF4-FFF2-40B4-BE49-F238E27FC236}">
              <a16:creationId xmlns:a16="http://schemas.microsoft.com/office/drawing/2014/main" xmlns="" id="{AF97929B-E7E7-4001-BEC2-CC10FD7D8387}"/>
            </a:ext>
          </a:extLst>
        </xdr:cNvPr>
        <xdr:cNvSpPr>
          <a:spLocks noChangeShapeType="1"/>
        </xdr:cNvSpPr>
      </xdr:nvSpPr>
      <xdr:spPr bwMode="auto">
        <a:xfrm>
          <a:off x="5581650" y="103536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63</xdr:row>
      <xdr:rowOff>0</xdr:rowOff>
    </xdr:from>
    <xdr:to>
      <xdr:col>13</xdr:col>
      <xdr:colOff>9525</xdr:colOff>
      <xdr:row>63</xdr:row>
      <xdr:rowOff>0</xdr:rowOff>
    </xdr:to>
    <xdr:sp macro="" textlink="">
      <xdr:nvSpPr>
        <xdr:cNvPr id="12" name="Linie 211">
          <a:extLst>
            <a:ext uri="{FF2B5EF4-FFF2-40B4-BE49-F238E27FC236}">
              <a16:creationId xmlns:a16="http://schemas.microsoft.com/office/drawing/2014/main" xmlns="" id="{9E324BE7-96C8-40A3-A9F6-47ED1103DC40}"/>
            </a:ext>
          </a:extLst>
        </xdr:cNvPr>
        <xdr:cNvSpPr>
          <a:spLocks noChangeShapeType="1"/>
        </xdr:cNvSpPr>
      </xdr:nvSpPr>
      <xdr:spPr bwMode="auto">
        <a:xfrm flipV="1">
          <a:off x="5581650" y="10353675"/>
          <a:ext cx="1095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 macro="" textlink="">
      <xdr:nvSpPr>
        <xdr:cNvPr id="13" name="Linie 212">
          <a:extLst>
            <a:ext uri="{FF2B5EF4-FFF2-40B4-BE49-F238E27FC236}">
              <a16:creationId xmlns:a16="http://schemas.microsoft.com/office/drawing/2014/main" xmlns="" id="{1FE96A09-76CB-42CF-A8B7-078357DE2593}"/>
            </a:ext>
          </a:extLst>
        </xdr:cNvPr>
        <xdr:cNvSpPr>
          <a:spLocks noChangeShapeType="1"/>
        </xdr:cNvSpPr>
      </xdr:nvSpPr>
      <xdr:spPr bwMode="auto">
        <a:xfrm>
          <a:off x="5581650" y="103536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63</xdr:row>
      <xdr:rowOff>0</xdr:rowOff>
    </xdr:from>
    <xdr:to>
      <xdr:col>13</xdr:col>
      <xdr:colOff>9525</xdr:colOff>
      <xdr:row>63</xdr:row>
      <xdr:rowOff>0</xdr:rowOff>
    </xdr:to>
    <xdr:sp macro="" textlink="">
      <xdr:nvSpPr>
        <xdr:cNvPr id="14" name="Linie 213">
          <a:extLst>
            <a:ext uri="{FF2B5EF4-FFF2-40B4-BE49-F238E27FC236}">
              <a16:creationId xmlns:a16="http://schemas.microsoft.com/office/drawing/2014/main" xmlns="" id="{A51437BB-EAFF-48A9-9756-F6A0F5C61EEA}"/>
            </a:ext>
          </a:extLst>
        </xdr:cNvPr>
        <xdr:cNvSpPr>
          <a:spLocks noChangeShapeType="1"/>
        </xdr:cNvSpPr>
      </xdr:nvSpPr>
      <xdr:spPr bwMode="auto">
        <a:xfrm flipV="1">
          <a:off x="5581650" y="10353675"/>
          <a:ext cx="1095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 macro="" textlink="">
      <xdr:nvSpPr>
        <xdr:cNvPr id="15" name="Linie 214">
          <a:extLst>
            <a:ext uri="{FF2B5EF4-FFF2-40B4-BE49-F238E27FC236}">
              <a16:creationId xmlns:a16="http://schemas.microsoft.com/office/drawing/2014/main" xmlns="" id="{F90E9E55-32A8-4080-906F-D0224AAC1402}"/>
            </a:ext>
          </a:extLst>
        </xdr:cNvPr>
        <xdr:cNvSpPr>
          <a:spLocks noChangeShapeType="1"/>
        </xdr:cNvSpPr>
      </xdr:nvSpPr>
      <xdr:spPr bwMode="auto">
        <a:xfrm>
          <a:off x="5581650" y="103536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63</xdr:row>
      <xdr:rowOff>0</xdr:rowOff>
    </xdr:from>
    <xdr:to>
      <xdr:col>13</xdr:col>
      <xdr:colOff>9525</xdr:colOff>
      <xdr:row>63</xdr:row>
      <xdr:rowOff>0</xdr:rowOff>
    </xdr:to>
    <xdr:sp macro="" textlink="">
      <xdr:nvSpPr>
        <xdr:cNvPr id="16" name="Linie 215">
          <a:extLst>
            <a:ext uri="{FF2B5EF4-FFF2-40B4-BE49-F238E27FC236}">
              <a16:creationId xmlns:a16="http://schemas.microsoft.com/office/drawing/2014/main" xmlns="" id="{F7FD5DB8-6463-499D-B35B-3DBCCBC21FFD}"/>
            </a:ext>
          </a:extLst>
        </xdr:cNvPr>
        <xdr:cNvSpPr>
          <a:spLocks noChangeShapeType="1"/>
        </xdr:cNvSpPr>
      </xdr:nvSpPr>
      <xdr:spPr bwMode="auto">
        <a:xfrm flipV="1">
          <a:off x="5581650" y="10353675"/>
          <a:ext cx="1095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 macro="" textlink="">
      <xdr:nvSpPr>
        <xdr:cNvPr id="17" name="Linie 216">
          <a:extLst>
            <a:ext uri="{FF2B5EF4-FFF2-40B4-BE49-F238E27FC236}">
              <a16:creationId xmlns:a16="http://schemas.microsoft.com/office/drawing/2014/main" xmlns="" id="{009F0A0C-0108-4E86-BBEB-B87CF4D371C9}"/>
            </a:ext>
          </a:extLst>
        </xdr:cNvPr>
        <xdr:cNvSpPr>
          <a:spLocks noChangeShapeType="1"/>
        </xdr:cNvSpPr>
      </xdr:nvSpPr>
      <xdr:spPr bwMode="auto">
        <a:xfrm>
          <a:off x="5581650" y="103536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 macro="" textlink="">
      <xdr:nvSpPr>
        <xdr:cNvPr id="18" name="Linie 217">
          <a:extLst>
            <a:ext uri="{FF2B5EF4-FFF2-40B4-BE49-F238E27FC236}">
              <a16:creationId xmlns:a16="http://schemas.microsoft.com/office/drawing/2014/main" xmlns="" id="{43F9EAD2-75B3-46EC-BCA8-8B50F6DC4761}"/>
            </a:ext>
          </a:extLst>
        </xdr:cNvPr>
        <xdr:cNvSpPr>
          <a:spLocks noChangeShapeType="1"/>
        </xdr:cNvSpPr>
      </xdr:nvSpPr>
      <xdr:spPr bwMode="auto">
        <a:xfrm>
          <a:off x="5581650" y="103536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 macro="" textlink="">
      <xdr:nvSpPr>
        <xdr:cNvPr id="19" name="Linie 218">
          <a:extLst>
            <a:ext uri="{FF2B5EF4-FFF2-40B4-BE49-F238E27FC236}">
              <a16:creationId xmlns:a16="http://schemas.microsoft.com/office/drawing/2014/main" xmlns="" id="{607494E7-786A-4B88-AE44-92C9EA884649}"/>
            </a:ext>
          </a:extLst>
        </xdr:cNvPr>
        <xdr:cNvSpPr>
          <a:spLocks noChangeShapeType="1"/>
        </xdr:cNvSpPr>
      </xdr:nvSpPr>
      <xdr:spPr bwMode="auto">
        <a:xfrm flipV="1">
          <a:off x="5581650" y="103536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13</xdr:col>
      <xdr:colOff>9525</xdr:colOff>
      <xdr:row>37</xdr:row>
      <xdr:rowOff>0</xdr:rowOff>
    </xdr:to>
    <xdr:sp macro="" textlink="">
      <xdr:nvSpPr>
        <xdr:cNvPr id="20" name="Linie 237">
          <a:extLst>
            <a:ext uri="{FF2B5EF4-FFF2-40B4-BE49-F238E27FC236}">
              <a16:creationId xmlns:a16="http://schemas.microsoft.com/office/drawing/2014/main" xmlns="" id="{3ACBC4B6-EB6B-4C04-B74A-8305BCD4746E}"/>
            </a:ext>
          </a:extLst>
        </xdr:cNvPr>
        <xdr:cNvSpPr>
          <a:spLocks noChangeShapeType="1"/>
        </xdr:cNvSpPr>
      </xdr:nvSpPr>
      <xdr:spPr bwMode="auto">
        <a:xfrm flipV="1">
          <a:off x="5581650" y="5753100"/>
          <a:ext cx="1095375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12</xdr:col>
      <xdr:colOff>171450</xdr:colOff>
      <xdr:row>47</xdr:row>
      <xdr:rowOff>9525</xdr:rowOff>
    </xdr:to>
    <xdr:sp macro="" textlink="">
      <xdr:nvSpPr>
        <xdr:cNvPr id="21" name="Linie 238">
          <a:extLst>
            <a:ext uri="{FF2B5EF4-FFF2-40B4-BE49-F238E27FC236}">
              <a16:creationId xmlns:a16="http://schemas.microsoft.com/office/drawing/2014/main" xmlns="" id="{A5BCDBB0-F909-4344-AB28-0031B54D3528}"/>
            </a:ext>
          </a:extLst>
        </xdr:cNvPr>
        <xdr:cNvSpPr>
          <a:spLocks noChangeShapeType="1"/>
        </xdr:cNvSpPr>
      </xdr:nvSpPr>
      <xdr:spPr bwMode="auto">
        <a:xfrm>
          <a:off x="5581650" y="7391400"/>
          <a:ext cx="1076325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37</xdr:row>
      <xdr:rowOff>0</xdr:rowOff>
    </xdr:from>
    <xdr:to>
      <xdr:col>12</xdr:col>
      <xdr:colOff>171450</xdr:colOff>
      <xdr:row>42</xdr:row>
      <xdr:rowOff>161925</xdr:rowOff>
    </xdr:to>
    <xdr:sp macro="" textlink="">
      <xdr:nvSpPr>
        <xdr:cNvPr id="22" name="Linie 239">
          <a:extLst>
            <a:ext uri="{FF2B5EF4-FFF2-40B4-BE49-F238E27FC236}">
              <a16:creationId xmlns:a16="http://schemas.microsoft.com/office/drawing/2014/main" xmlns="" id="{95BD5B7F-E658-4501-8AC6-11B161F07177}"/>
            </a:ext>
          </a:extLst>
        </xdr:cNvPr>
        <xdr:cNvSpPr>
          <a:spLocks noChangeShapeType="1"/>
        </xdr:cNvSpPr>
      </xdr:nvSpPr>
      <xdr:spPr bwMode="auto">
        <a:xfrm>
          <a:off x="5581650" y="6076950"/>
          <a:ext cx="1076325" cy="981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38</xdr:row>
      <xdr:rowOff>152400</xdr:rowOff>
    </xdr:from>
    <xdr:to>
      <xdr:col>13</xdr:col>
      <xdr:colOff>0</xdr:colOff>
      <xdr:row>45</xdr:row>
      <xdr:rowOff>0</xdr:rowOff>
    </xdr:to>
    <xdr:sp macro="" textlink="">
      <xdr:nvSpPr>
        <xdr:cNvPr id="23" name="Linie 240">
          <a:extLst>
            <a:ext uri="{FF2B5EF4-FFF2-40B4-BE49-F238E27FC236}">
              <a16:creationId xmlns:a16="http://schemas.microsoft.com/office/drawing/2014/main" xmlns="" id="{34795EEE-3502-44F5-971D-378E8F138D10}"/>
            </a:ext>
          </a:extLst>
        </xdr:cNvPr>
        <xdr:cNvSpPr>
          <a:spLocks noChangeShapeType="1"/>
        </xdr:cNvSpPr>
      </xdr:nvSpPr>
      <xdr:spPr bwMode="auto">
        <a:xfrm flipV="1">
          <a:off x="5581650" y="6391275"/>
          <a:ext cx="1085850" cy="100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35</xdr:row>
      <xdr:rowOff>0</xdr:rowOff>
    </xdr:from>
    <xdr:to>
      <xdr:col>32</xdr:col>
      <xdr:colOff>9525</xdr:colOff>
      <xdr:row>37</xdr:row>
      <xdr:rowOff>0</xdr:rowOff>
    </xdr:to>
    <xdr:sp macro="" textlink="">
      <xdr:nvSpPr>
        <xdr:cNvPr id="24" name="Linie 241">
          <a:extLst>
            <a:ext uri="{FF2B5EF4-FFF2-40B4-BE49-F238E27FC236}">
              <a16:creationId xmlns:a16="http://schemas.microsoft.com/office/drawing/2014/main" xmlns="" id="{6B1B40ED-F6B4-41B6-BCF2-4779208CBF87}"/>
            </a:ext>
          </a:extLst>
        </xdr:cNvPr>
        <xdr:cNvSpPr>
          <a:spLocks noChangeShapeType="1"/>
        </xdr:cNvSpPr>
      </xdr:nvSpPr>
      <xdr:spPr bwMode="auto">
        <a:xfrm flipV="1">
          <a:off x="9763125" y="5753100"/>
          <a:ext cx="1038225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37</xdr:row>
      <xdr:rowOff>0</xdr:rowOff>
    </xdr:from>
    <xdr:to>
      <xdr:col>32</xdr:col>
      <xdr:colOff>0</xdr:colOff>
      <xdr:row>39</xdr:row>
      <xdr:rowOff>0</xdr:rowOff>
    </xdr:to>
    <xdr:sp macro="" textlink="">
      <xdr:nvSpPr>
        <xdr:cNvPr id="25" name="Linie 242">
          <a:extLst>
            <a:ext uri="{FF2B5EF4-FFF2-40B4-BE49-F238E27FC236}">
              <a16:creationId xmlns:a16="http://schemas.microsoft.com/office/drawing/2014/main" xmlns="" id="{FCB0FFC7-0E9E-4F82-9FF6-CDA4FE15F21A}"/>
            </a:ext>
          </a:extLst>
        </xdr:cNvPr>
        <xdr:cNvSpPr>
          <a:spLocks noChangeShapeType="1"/>
        </xdr:cNvSpPr>
      </xdr:nvSpPr>
      <xdr:spPr bwMode="auto">
        <a:xfrm>
          <a:off x="9763125" y="6076950"/>
          <a:ext cx="102870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45</xdr:row>
      <xdr:rowOff>0</xdr:rowOff>
    </xdr:from>
    <xdr:to>
      <xdr:col>32</xdr:col>
      <xdr:colOff>0</xdr:colOff>
      <xdr:row>47</xdr:row>
      <xdr:rowOff>0</xdr:rowOff>
    </xdr:to>
    <xdr:sp macro="" textlink="">
      <xdr:nvSpPr>
        <xdr:cNvPr id="26" name="Linie 243">
          <a:extLst>
            <a:ext uri="{FF2B5EF4-FFF2-40B4-BE49-F238E27FC236}">
              <a16:creationId xmlns:a16="http://schemas.microsoft.com/office/drawing/2014/main" xmlns="" id="{FDE76A3D-97DC-407B-B2E4-6F4DE041F878}"/>
            </a:ext>
          </a:extLst>
        </xdr:cNvPr>
        <xdr:cNvSpPr>
          <a:spLocks noChangeShapeType="1"/>
        </xdr:cNvSpPr>
      </xdr:nvSpPr>
      <xdr:spPr bwMode="auto">
        <a:xfrm>
          <a:off x="9763125" y="7391400"/>
          <a:ext cx="102870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43</xdr:row>
      <xdr:rowOff>0</xdr:rowOff>
    </xdr:from>
    <xdr:to>
      <xdr:col>32</xdr:col>
      <xdr:colOff>0</xdr:colOff>
      <xdr:row>45</xdr:row>
      <xdr:rowOff>0</xdr:rowOff>
    </xdr:to>
    <xdr:sp macro="" textlink="">
      <xdr:nvSpPr>
        <xdr:cNvPr id="27" name="Linie 244">
          <a:extLst>
            <a:ext uri="{FF2B5EF4-FFF2-40B4-BE49-F238E27FC236}">
              <a16:creationId xmlns:a16="http://schemas.microsoft.com/office/drawing/2014/main" xmlns="" id="{7D1D9951-E135-4DB3-95CD-0E797F0F1FD6}"/>
            </a:ext>
          </a:extLst>
        </xdr:cNvPr>
        <xdr:cNvSpPr>
          <a:spLocks noChangeShapeType="1"/>
        </xdr:cNvSpPr>
      </xdr:nvSpPr>
      <xdr:spPr bwMode="auto">
        <a:xfrm flipV="1">
          <a:off x="9763125" y="7067550"/>
          <a:ext cx="102870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63</xdr:row>
      <xdr:rowOff>0</xdr:rowOff>
    </xdr:from>
    <xdr:to>
      <xdr:col>13</xdr:col>
      <xdr:colOff>9525</xdr:colOff>
      <xdr:row>63</xdr:row>
      <xdr:rowOff>0</xdr:rowOff>
    </xdr:to>
    <xdr:sp macro="" textlink="">
      <xdr:nvSpPr>
        <xdr:cNvPr id="28" name="Linie 245">
          <a:extLst>
            <a:ext uri="{FF2B5EF4-FFF2-40B4-BE49-F238E27FC236}">
              <a16:creationId xmlns:a16="http://schemas.microsoft.com/office/drawing/2014/main" xmlns="" id="{3564C97E-DCC8-4E3E-A8B2-1691D70ACB81}"/>
            </a:ext>
          </a:extLst>
        </xdr:cNvPr>
        <xdr:cNvSpPr>
          <a:spLocks noChangeShapeType="1"/>
        </xdr:cNvSpPr>
      </xdr:nvSpPr>
      <xdr:spPr bwMode="auto">
        <a:xfrm flipV="1">
          <a:off x="5581650" y="10353675"/>
          <a:ext cx="1095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 macro="" textlink="">
      <xdr:nvSpPr>
        <xdr:cNvPr id="29" name="Linie 246">
          <a:extLst>
            <a:ext uri="{FF2B5EF4-FFF2-40B4-BE49-F238E27FC236}">
              <a16:creationId xmlns:a16="http://schemas.microsoft.com/office/drawing/2014/main" xmlns="" id="{FC996530-6417-410B-9236-E089106AA1BA}"/>
            </a:ext>
          </a:extLst>
        </xdr:cNvPr>
        <xdr:cNvSpPr>
          <a:spLocks noChangeShapeType="1"/>
        </xdr:cNvSpPr>
      </xdr:nvSpPr>
      <xdr:spPr bwMode="auto">
        <a:xfrm>
          <a:off x="5581650" y="103536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 macro="" textlink="">
      <xdr:nvSpPr>
        <xdr:cNvPr id="30" name="Linie 247">
          <a:extLst>
            <a:ext uri="{FF2B5EF4-FFF2-40B4-BE49-F238E27FC236}">
              <a16:creationId xmlns:a16="http://schemas.microsoft.com/office/drawing/2014/main" xmlns="" id="{7965EFD0-11C9-4BC0-85FC-C1DD2CE2869E}"/>
            </a:ext>
          </a:extLst>
        </xdr:cNvPr>
        <xdr:cNvSpPr>
          <a:spLocks noChangeShapeType="1"/>
        </xdr:cNvSpPr>
      </xdr:nvSpPr>
      <xdr:spPr bwMode="auto">
        <a:xfrm>
          <a:off x="5581650" y="103536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63</xdr:row>
      <xdr:rowOff>0</xdr:rowOff>
    </xdr:from>
    <xdr:to>
      <xdr:col>9</xdr:col>
      <xdr:colOff>0</xdr:colOff>
      <xdr:row>63</xdr:row>
      <xdr:rowOff>0</xdr:rowOff>
    </xdr:to>
    <xdr:sp macro="" textlink="">
      <xdr:nvSpPr>
        <xdr:cNvPr id="31" name="Linie 248">
          <a:extLst>
            <a:ext uri="{FF2B5EF4-FFF2-40B4-BE49-F238E27FC236}">
              <a16:creationId xmlns:a16="http://schemas.microsoft.com/office/drawing/2014/main" xmlns="" id="{51EBC90A-5F66-4803-80D6-D819227C3F37}"/>
            </a:ext>
          </a:extLst>
        </xdr:cNvPr>
        <xdr:cNvSpPr>
          <a:spLocks noChangeShapeType="1"/>
        </xdr:cNvSpPr>
      </xdr:nvSpPr>
      <xdr:spPr bwMode="auto">
        <a:xfrm flipV="1">
          <a:off x="5581650" y="103536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</xdr:row>
      <xdr:rowOff>0</xdr:rowOff>
    </xdr:from>
    <xdr:to>
      <xdr:col>13</xdr:col>
      <xdr:colOff>9525</xdr:colOff>
      <xdr:row>5</xdr:row>
      <xdr:rowOff>0</xdr:rowOff>
    </xdr:to>
    <xdr:sp macro="" textlink="">
      <xdr:nvSpPr>
        <xdr:cNvPr id="32" name="Linie 253">
          <a:extLst>
            <a:ext uri="{FF2B5EF4-FFF2-40B4-BE49-F238E27FC236}">
              <a16:creationId xmlns:a16="http://schemas.microsoft.com/office/drawing/2014/main" xmlns="" id="{ADD43431-0869-4674-91BA-30E86FC9E7CF}"/>
            </a:ext>
          </a:extLst>
        </xdr:cNvPr>
        <xdr:cNvSpPr>
          <a:spLocks noChangeShapeType="1"/>
        </xdr:cNvSpPr>
      </xdr:nvSpPr>
      <xdr:spPr bwMode="auto">
        <a:xfrm flipV="1">
          <a:off x="5581650" y="495300"/>
          <a:ext cx="1095375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13</xdr:row>
      <xdr:rowOff>0</xdr:rowOff>
    </xdr:from>
    <xdr:to>
      <xdr:col>13</xdr:col>
      <xdr:colOff>9525</xdr:colOff>
      <xdr:row>15</xdr:row>
      <xdr:rowOff>0</xdr:rowOff>
    </xdr:to>
    <xdr:sp macro="" textlink="">
      <xdr:nvSpPr>
        <xdr:cNvPr id="33" name="Linie 254">
          <a:extLst>
            <a:ext uri="{FF2B5EF4-FFF2-40B4-BE49-F238E27FC236}">
              <a16:creationId xmlns:a16="http://schemas.microsoft.com/office/drawing/2014/main" xmlns="" id="{43AFF81E-135B-4CDD-B2C8-58C82400A21A}"/>
            </a:ext>
          </a:extLst>
        </xdr:cNvPr>
        <xdr:cNvSpPr>
          <a:spLocks noChangeShapeType="1"/>
        </xdr:cNvSpPr>
      </xdr:nvSpPr>
      <xdr:spPr bwMode="auto">
        <a:xfrm>
          <a:off x="5581650" y="2133600"/>
          <a:ext cx="1095375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</xdr:row>
      <xdr:rowOff>0</xdr:rowOff>
    </xdr:from>
    <xdr:to>
      <xdr:col>13</xdr:col>
      <xdr:colOff>9525</xdr:colOff>
      <xdr:row>10</xdr:row>
      <xdr:rowOff>161925</xdr:rowOff>
    </xdr:to>
    <xdr:sp macro="" textlink="">
      <xdr:nvSpPr>
        <xdr:cNvPr id="34" name="Linie 255">
          <a:extLst>
            <a:ext uri="{FF2B5EF4-FFF2-40B4-BE49-F238E27FC236}">
              <a16:creationId xmlns:a16="http://schemas.microsoft.com/office/drawing/2014/main" xmlns="" id="{5D5905C1-E75C-4676-924C-013148C52E39}"/>
            </a:ext>
          </a:extLst>
        </xdr:cNvPr>
        <xdr:cNvSpPr>
          <a:spLocks noChangeShapeType="1"/>
        </xdr:cNvSpPr>
      </xdr:nvSpPr>
      <xdr:spPr bwMode="auto">
        <a:xfrm>
          <a:off x="5581650" y="819150"/>
          <a:ext cx="1095375" cy="981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0</xdr:rowOff>
    </xdr:from>
    <xdr:to>
      <xdr:col>13</xdr:col>
      <xdr:colOff>0</xdr:colOff>
      <xdr:row>13</xdr:row>
      <xdr:rowOff>0</xdr:rowOff>
    </xdr:to>
    <xdr:sp macro="" textlink="">
      <xdr:nvSpPr>
        <xdr:cNvPr id="35" name="Linie 256">
          <a:extLst>
            <a:ext uri="{FF2B5EF4-FFF2-40B4-BE49-F238E27FC236}">
              <a16:creationId xmlns:a16="http://schemas.microsoft.com/office/drawing/2014/main" xmlns="" id="{FF2FD788-7606-44E2-8A2B-B996AB3E1168}"/>
            </a:ext>
          </a:extLst>
        </xdr:cNvPr>
        <xdr:cNvSpPr>
          <a:spLocks noChangeShapeType="1"/>
        </xdr:cNvSpPr>
      </xdr:nvSpPr>
      <xdr:spPr bwMode="auto">
        <a:xfrm flipV="1">
          <a:off x="5581650" y="1152525"/>
          <a:ext cx="1085850" cy="981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3</xdr:row>
      <xdr:rowOff>0</xdr:rowOff>
    </xdr:from>
    <xdr:to>
      <xdr:col>32</xdr:col>
      <xdr:colOff>9525</xdr:colOff>
      <xdr:row>5</xdr:row>
      <xdr:rowOff>0</xdr:rowOff>
    </xdr:to>
    <xdr:sp macro="" textlink="">
      <xdr:nvSpPr>
        <xdr:cNvPr id="36" name="Linie 257">
          <a:extLst>
            <a:ext uri="{FF2B5EF4-FFF2-40B4-BE49-F238E27FC236}">
              <a16:creationId xmlns:a16="http://schemas.microsoft.com/office/drawing/2014/main" xmlns="" id="{D30F8D91-FE4D-45B2-BBDD-7C9B1A43D061}"/>
            </a:ext>
          </a:extLst>
        </xdr:cNvPr>
        <xdr:cNvSpPr>
          <a:spLocks noChangeShapeType="1"/>
        </xdr:cNvSpPr>
      </xdr:nvSpPr>
      <xdr:spPr bwMode="auto">
        <a:xfrm flipV="1">
          <a:off x="9763125" y="495300"/>
          <a:ext cx="1038225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5</xdr:row>
      <xdr:rowOff>0</xdr:rowOff>
    </xdr:from>
    <xdr:to>
      <xdr:col>32</xdr:col>
      <xdr:colOff>0</xdr:colOff>
      <xdr:row>7</xdr:row>
      <xdr:rowOff>0</xdr:rowOff>
    </xdr:to>
    <xdr:sp macro="" textlink="">
      <xdr:nvSpPr>
        <xdr:cNvPr id="37" name="Linie 258">
          <a:extLst>
            <a:ext uri="{FF2B5EF4-FFF2-40B4-BE49-F238E27FC236}">
              <a16:creationId xmlns:a16="http://schemas.microsoft.com/office/drawing/2014/main" xmlns="" id="{16F9DC3F-E073-4B51-8039-D3077B871C5C}"/>
            </a:ext>
          </a:extLst>
        </xdr:cNvPr>
        <xdr:cNvSpPr>
          <a:spLocks noChangeShapeType="1"/>
        </xdr:cNvSpPr>
      </xdr:nvSpPr>
      <xdr:spPr bwMode="auto">
        <a:xfrm>
          <a:off x="9763125" y="819150"/>
          <a:ext cx="102870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13</xdr:row>
      <xdr:rowOff>0</xdr:rowOff>
    </xdr:from>
    <xdr:to>
      <xdr:col>32</xdr:col>
      <xdr:colOff>0</xdr:colOff>
      <xdr:row>15</xdr:row>
      <xdr:rowOff>0</xdr:rowOff>
    </xdr:to>
    <xdr:sp macro="" textlink="">
      <xdr:nvSpPr>
        <xdr:cNvPr id="38" name="Linie 259">
          <a:extLst>
            <a:ext uri="{FF2B5EF4-FFF2-40B4-BE49-F238E27FC236}">
              <a16:creationId xmlns:a16="http://schemas.microsoft.com/office/drawing/2014/main" xmlns="" id="{E60AB7D5-1B06-43B3-B0BA-53ED5961F97E}"/>
            </a:ext>
          </a:extLst>
        </xdr:cNvPr>
        <xdr:cNvSpPr>
          <a:spLocks noChangeShapeType="1"/>
        </xdr:cNvSpPr>
      </xdr:nvSpPr>
      <xdr:spPr bwMode="auto">
        <a:xfrm>
          <a:off x="9763125" y="2133600"/>
          <a:ext cx="102870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11</xdr:row>
      <xdr:rowOff>0</xdr:rowOff>
    </xdr:from>
    <xdr:to>
      <xdr:col>32</xdr:col>
      <xdr:colOff>0</xdr:colOff>
      <xdr:row>13</xdr:row>
      <xdr:rowOff>0</xdr:rowOff>
    </xdr:to>
    <xdr:sp macro="" textlink="">
      <xdr:nvSpPr>
        <xdr:cNvPr id="39" name="Linie 260">
          <a:extLst>
            <a:ext uri="{FF2B5EF4-FFF2-40B4-BE49-F238E27FC236}">
              <a16:creationId xmlns:a16="http://schemas.microsoft.com/office/drawing/2014/main" xmlns="" id="{915C09B3-5EF6-4850-8C64-24560320238D}"/>
            </a:ext>
          </a:extLst>
        </xdr:cNvPr>
        <xdr:cNvSpPr>
          <a:spLocks noChangeShapeType="1"/>
        </xdr:cNvSpPr>
      </xdr:nvSpPr>
      <xdr:spPr bwMode="auto">
        <a:xfrm flipV="1">
          <a:off x="9763125" y="1809750"/>
          <a:ext cx="102870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115</xdr:row>
      <xdr:rowOff>0</xdr:rowOff>
    </xdr:from>
    <xdr:to>
      <xdr:col>13</xdr:col>
      <xdr:colOff>9525</xdr:colOff>
      <xdr:row>115</xdr:row>
      <xdr:rowOff>0</xdr:rowOff>
    </xdr:to>
    <xdr:sp macro="" textlink="">
      <xdr:nvSpPr>
        <xdr:cNvPr id="40" name="Linie 261">
          <a:extLst>
            <a:ext uri="{FF2B5EF4-FFF2-40B4-BE49-F238E27FC236}">
              <a16:creationId xmlns:a16="http://schemas.microsoft.com/office/drawing/2014/main" xmlns="" id="{0C659289-4B0B-4BE9-8C18-06F6A59351DE}"/>
            </a:ext>
          </a:extLst>
        </xdr:cNvPr>
        <xdr:cNvSpPr>
          <a:spLocks noChangeShapeType="1"/>
        </xdr:cNvSpPr>
      </xdr:nvSpPr>
      <xdr:spPr bwMode="auto">
        <a:xfrm flipV="1">
          <a:off x="5581650" y="18849975"/>
          <a:ext cx="1095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115</xdr:row>
      <xdr:rowOff>0</xdr:rowOff>
    </xdr:from>
    <xdr:to>
      <xdr:col>9</xdr:col>
      <xdr:colOff>0</xdr:colOff>
      <xdr:row>115</xdr:row>
      <xdr:rowOff>0</xdr:rowOff>
    </xdr:to>
    <xdr:sp macro="" textlink="">
      <xdr:nvSpPr>
        <xdr:cNvPr id="41" name="Linie 262">
          <a:extLst>
            <a:ext uri="{FF2B5EF4-FFF2-40B4-BE49-F238E27FC236}">
              <a16:creationId xmlns:a16="http://schemas.microsoft.com/office/drawing/2014/main" xmlns="" id="{3BB3AA43-13E7-42FF-937E-0DF0D7D0D77A}"/>
            </a:ext>
          </a:extLst>
        </xdr:cNvPr>
        <xdr:cNvSpPr>
          <a:spLocks noChangeShapeType="1"/>
        </xdr:cNvSpPr>
      </xdr:nvSpPr>
      <xdr:spPr bwMode="auto">
        <a:xfrm>
          <a:off x="5581650" y="188499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115</xdr:row>
      <xdr:rowOff>0</xdr:rowOff>
    </xdr:from>
    <xdr:to>
      <xdr:col>9</xdr:col>
      <xdr:colOff>0</xdr:colOff>
      <xdr:row>115</xdr:row>
      <xdr:rowOff>0</xdr:rowOff>
    </xdr:to>
    <xdr:sp macro="" textlink="">
      <xdr:nvSpPr>
        <xdr:cNvPr id="42" name="Linie 263">
          <a:extLst>
            <a:ext uri="{FF2B5EF4-FFF2-40B4-BE49-F238E27FC236}">
              <a16:creationId xmlns:a16="http://schemas.microsoft.com/office/drawing/2014/main" xmlns="" id="{12EBADCA-E2E1-4FEC-B68B-18C080A5154A}"/>
            </a:ext>
          </a:extLst>
        </xdr:cNvPr>
        <xdr:cNvSpPr>
          <a:spLocks noChangeShapeType="1"/>
        </xdr:cNvSpPr>
      </xdr:nvSpPr>
      <xdr:spPr bwMode="auto">
        <a:xfrm flipV="1">
          <a:off x="5581650" y="188499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115</xdr:row>
      <xdr:rowOff>0</xdr:rowOff>
    </xdr:from>
    <xdr:to>
      <xdr:col>13</xdr:col>
      <xdr:colOff>9525</xdr:colOff>
      <xdr:row>115</xdr:row>
      <xdr:rowOff>0</xdr:rowOff>
    </xdr:to>
    <xdr:sp macro="" textlink="">
      <xdr:nvSpPr>
        <xdr:cNvPr id="43" name="Linie 264">
          <a:extLst>
            <a:ext uri="{FF2B5EF4-FFF2-40B4-BE49-F238E27FC236}">
              <a16:creationId xmlns:a16="http://schemas.microsoft.com/office/drawing/2014/main" xmlns="" id="{D35E91F8-1C53-47B2-BE05-AB8F9390B2DB}"/>
            </a:ext>
          </a:extLst>
        </xdr:cNvPr>
        <xdr:cNvSpPr>
          <a:spLocks noChangeShapeType="1"/>
        </xdr:cNvSpPr>
      </xdr:nvSpPr>
      <xdr:spPr bwMode="auto">
        <a:xfrm flipV="1">
          <a:off x="5581650" y="18849975"/>
          <a:ext cx="1095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115</xdr:row>
      <xdr:rowOff>0</xdr:rowOff>
    </xdr:from>
    <xdr:to>
      <xdr:col>9</xdr:col>
      <xdr:colOff>0</xdr:colOff>
      <xdr:row>115</xdr:row>
      <xdr:rowOff>0</xdr:rowOff>
    </xdr:to>
    <xdr:sp macro="" textlink="">
      <xdr:nvSpPr>
        <xdr:cNvPr id="44" name="Linie 265">
          <a:extLst>
            <a:ext uri="{FF2B5EF4-FFF2-40B4-BE49-F238E27FC236}">
              <a16:creationId xmlns:a16="http://schemas.microsoft.com/office/drawing/2014/main" xmlns="" id="{6419D3A5-0140-42FD-8578-A261F380ACDE}"/>
            </a:ext>
          </a:extLst>
        </xdr:cNvPr>
        <xdr:cNvSpPr>
          <a:spLocks noChangeShapeType="1"/>
        </xdr:cNvSpPr>
      </xdr:nvSpPr>
      <xdr:spPr bwMode="auto">
        <a:xfrm>
          <a:off x="5581650" y="188499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115</xdr:row>
      <xdr:rowOff>0</xdr:rowOff>
    </xdr:from>
    <xdr:to>
      <xdr:col>13</xdr:col>
      <xdr:colOff>9525</xdr:colOff>
      <xdr:row>115</xdr:row>
      <xdr:rowOff>0</xdr:rowOff>
    </xdr:to>
    <xdr:sp macro="" textlink="">
      <xdr:nvSpPr>
        <xdr:cNvPr id="45" name="Linie 266">
          <a:extLst>
            <a:ext uri="{FF2B5EF4-FFF2-40B4-BE49-F238E27FC236}">
              <a16:creationId xmlns:a16="http://schemas.microsoft.com/office/drawing/2014/main" xmlns="" id="{629A2DA0-B07A-4A74-8389-4D18F6642FA8}"/>
            </a:ext>
          </a:extLst>
        </xdr:cNvPr>
        <xdr:cNvSpPr>
          <a:spLocks noChangeShapeType="1"/>
        </xdr:cNvSpPr>
      </xdr:nvSpPr>
      <xdr:spPr bwMode="auto">
        <a:xfrm flipV="1">
          <a:off x="5581650" y="18849975"/>
          <a:ext cx="1095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115</xdr:row>
      <xdr:rowOff>0</xdr:rowOff>
    </xdr:from>
    <xdr:to>
      <xdr:col>9</xdr:col>
      <xdr:colOff>0</xdr:colOff>
      <xdr:row>115</xdr:row>
      <xdr:rowOff>0</xdr:rowOff>
    </xdr:to>
    <xdr:sp macro="" textlink="">
      <xdr:nvSpPr>
        <xdr:cNvPr id="46" name="Linie 267">
          <a:extLst>
            <a:ext uri="{FF2B5EF4-FFF2-40B4-BE49-F238E27FC236}">
              <a16:creationId xmlns:a16="http://schemas.microsoft.com/office/drawing/2014/main" xmlns="" id="{4091DFAB-6E79-43CD-99CD-B14E20011107}"/>
            </a:ext>
          </a:extLst>
        </xdr:cNvPr>
        <xdr:cNvSpPr>
          <a:spLocks noChangeShapeType="1"/>
        </xdr:cNvSpPr>
      </xdr:nvSpPr>
      <xdr:spPr bwMode="auto">
        <a:xfrm>
          <a:off x="5581650" y="188499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115</xdr:row>
      <xdr:rowOff>0</xdr:rowOff>
    </xdr:from>
    <xdr:to>
      <xdr:col>13</xdr:col>
      <xdr:colOff>9525</xdr:colOff>
      <xdr:row>115</xdr:row>
      <xdr:rowOff>0</xdr:rowOff>
    </xdr:to>
    <xdr:sp macro="" textlink="">
      <xdr:nvSpPr>
        <xdr:cNvPr id="47" name="Linie 268">
          <a:extLst>
            <a:ext uri="{FF2B5EF4-FFF2-40B4-BE49-F238E27FC236}">
              <a16:creationId xmlns:a16="http://schemas.microsoft.com/office/drawing/2014/main" xmlns="" id="{B1EE9356-063A-447F-B6D3-2A0D745E7777}"/>
            </a:ext>
          </a:extLst>
        </xdr:cNvPr>
        <xdr:cNvSpPr>
          <a:spLocks noChangeShapeType="1"/>
        </xdr:cNvSpPr>
      </xdr:nvSpPr>
      <xdr:spPr bwMode="auto">
        <a:xfrm flipV="1">
          <a:off x="5581650" y="18849975"/>
          <a:ext cx="1095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115</xdr:row>
      <xdr:rowOff>0</xdr:rowOff>
    </xdr:from>
    <xdr:to>
      <xdr:col>9</xdr:col>
      <xdr:colOff>0</xdr:colOff>
      <xdr:row>115</xdr:row>
      <xdr:rowOff>0</xdr:rowOff>
    </xdr:to>
    <xdr:sp macro="" textlink="">
      <xdr:nvSpPr>
        <xdr:cNvPr id="48" name="Linie 269">
          <a:extLst>
            <a:ext uri="{FF2B5EF4-FFF2-40B4-BE49-F238E27FC236}">
              <a16:creationId xmlns:a16="http://schemas.microsoft.com/office/drawing/2014/main" xmlns="" id="{8DEBB87B-F7C0-49CC-8321-43DBB976E2C1}"/>
            </a:ext>
          </a:extLst>
        </xdr:cNvPr>
        <xdr:cNvSpPr>
          <a:spLocks noChangeShapeType="1"/>
        </xdr:cNvSpPr>
      </xdr:nvSpPr>
      <xdr:spPr bwMode="auto">
        <a:xfrm>
          <a:off x="5581650" y="188499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115</xdr:row>
      <xdr:rowOff>0</xdr:rowOff>
    </xdr:from>
    <xdr:to>
      <xdr:col>13</xdr:col>
      <xdr:colOff>9525</xdr:colOff>
      <xdr:row>115</xdr:row>
      <xdr:rowOff>0</xdr:rowOff>
    </xdr:to>
    <xdr:sp macro="" textlink="">
      <xdr:nvSpPr>
        <xdr:cNvPr id="49" name="Linie 270">
          <a:extLst>
            <a:ext uri="{FF2B5EF4-FFF2-40B4-BE49-F238E27FC236}">
              <a16:creationId xmlns:a16="http://schemas.microsoft.com/office/drawing/2014/main" xmlns="" id="{646717CE-2404-4CE6-ACDA-9A0C231178A8}"/>
            </a:ext>
          </a:extLst>
        </xdr:cNvPr>
        <xdr:cNvSpPr>
          <a:spLocks noChangeShapeType="1"/>
        </xdr:cNvSpPr>
      </xdr:nvSpPr>
      <xdr:spPr bwMode="auto">
        <a:xfrm flipV="1">
          <a:off x="5581650" y="18849975"/>
          <a:ext cx="1095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115</xdr:row>
      <xdr:rowOff>0</xdr:rowOff>
    </xdr:from>
    <xdr:to>
      <xdr:col>9</xdr:col>
      <xdr:colOff>0</xdr:colOff>
      <xdr:row>115</xdr:row>
      <xdr:rowOff>0</xdr:rowOff>
    </xdr:to>
    <xdr:sp macro="" textlink="">
      <xdr:nvSpPr>
        <xdr:cNvPr id="50" name="Linie 271">
          <a:extLst>
            <a:ext uri="{FF2B5EF4-FFF2-40B4-BE49-F238E27FC236}">
              <a16:creationId xmlns:a16="http://schemas.microsoft.com/office/drawing/2014/main" xmlns="" id="{D35B56C7-E616-4C2A-A4DE-BE6E5A6B3968}"/>
            </a:ext>
          </a:extLst>
        </xdr:cNvPr>
        <xdr:cNvSpPr>
          <a:spLocks noChangeShapeType="1"/>
        </xdr:cNvSpPr>
      </xdr:nvSpPr>
      <xdr:spPr bwMode="auto">
        <a:xfrm>
          <a:off x="5581650" y="188499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115</xdr:row>
      <xdr:rowOff>0</xdr:rowOff>
    </xdr:from>
    <xdr:to>
      <xdr:col>9</xdr:col>
      <xdr:colOff>0</xdr:colOff>
      <xdr:row>115</xdr:row>
      <xdr:rowOff>0</xdr:rowOff>
    </xdr:to>
    <xdr:sp macro="" textlink="">
      <xdr:nvSpPr>
        <xdr:cNvPr id="51" name="Linie 272">
          <a:extLst>
            <a:ext uri="{FF2B5EF4-FFF2-40B4-BE49-F238E27FC236}">
              <a16:creationId xmlns:a16="http://schemas.microsoft.com/office/drawing/2014/main" xmlns="" id="{67D854B8-0396-427C-B14A-C69BF9178DD4}"/>
            </a:ext>
          </a:extLst>
        </xdr:cNvPr>
        <xdr:cNvSpPr>
          <a:spLocks noChangeShapeType="1"/>
        </xdr:cNvSpPr>
      </xdr:nvSpPr>
      <xdr:spPr bwMode="auto">
        <a:xfrm>
          <a:off x="5581650" y="188499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115</xdr:row>
      <xdr:rowOff>0</xdr:rowOff>
    </xdr:from>
    <xdr:to>
      <xdr:col>9</xdr:col>
      <xdr:colOff>0</xdr:colOff>
      <xdr:row>115</xdr:row>
      <xdr:rowOff>0</xdr:rowOff>
    </xdr:to>
    <xdr:sp macro="" textlink="">
      <xdr:nvSpPr>
        <xdr:cNvPr id="52" name="Linie 273">
          <a:extLst>
            <a:ext uri="{FF2B5EF4-FFF2-40B4-BE49-F238E27FC236}">
              <a16:creationId xmlns:a16="http://schemas.microsoft.com/office/drawing/2014/main" xmlns="" id="{F7963FBE-8C06-4489-9442-2AAB9B94E8BC}"/>
            </a:ext>
          </a:extLst>
        </xdr:cNvPr>
        <xdr:cNvSpPr>
          <a:spLocks noChangeShapeType="1"/>
        </xdr:cNvSpPr>
      </xdr:nvSpPr>
      <xdr:spPr bwMode="auto">
        <a:xfrm flipV="1">
          <a:off x="5581650" y="188499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115</xdr:row>
      <xdr:rowOff>0</xdr:rowOff>
    </xdr:from>
    <xdr:to>
      <xdr:col>13</xdr:col>
      <xdr:colOff>9525</xdr:colOff>
      <xdr:row>115</xdr:row>
      <xdr:rowOff>0</xdr:rowOff>
    </xdr:to>
    <xdr:sp macro="" textlink="">
      <xdr:nvSpPr>
        <xdr:cNvPr id="53" name="Linie 281">
          <a:extLst>
            <a:ext uri="{FF2B5EF4-FFF2-40B4-BE49-F238E27FC236}">
              <a16:creationId xmlns:a16="http://schemas.microsoft.com/office/drawing/2014/main" xmlns="" id="{24CF5184-EB4D-4E91-888B-31C2B3B940D8}"/>
            </a:ext>
          </a:extLst>
        </xdr:cNvPr>
        <xdr:cNvSpPr>
          <a:spLocks noChangeShapeType="1"/>
        </xdr:cNvSpPr>
      </xdr:nvSpPr>
      <xdr:spPr bwMode="auto">
        <a:xfrm flipV="1">
          <a:off x="5581650" y="18849975"/>
          <a:ext cx="1095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115</xdr:row>
      <xdr:rowOff>0</xdr:rowOff>
    </xdr:from>
    <xdr:to>
      <xdr:col>9</xdr:col>
      <xdr:colOff>0</xdr:colOff>
      <xdr:row>115</xdr:row>
      <xdr:rowOff>0</xdr:rowOff>
    </xdr:to>
    <xdr:sp macro="" textlink="">
      <xdr:nvSpPr>
        <xdr:cNvPr id="54" name="Linie 282">
          <a:extLst>
            <a:ext uri="{FF2B5EF4-FFF2-40B4-BE49-F238E27FC236}">
              <a16:creationId xmlns:a16="http://schemas.microsoft.com/office/drawing/2014/main" xmlns="" id="{F0951BF0-FAFE-4DF6-A93C-CBE6FDBC4FE1}"/>
            </a:ext>
          </a:extLst>
        </xdr:cNvPr>
        <xdr:cNvSpPr>
          <a:spLocks noChangeShapeType="1"/>
        </xdr:cNvSpPr>
      </xdr:nvSpPr>
      <xdr:spPr bwMode="auto">
        <a:xfrm>
          <a:off x="5581650" y="188499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115</xdr:row>
      <xdr:rowOff>0</xdr:rowOff>
    </xdr:from>
    <xdr:to>
      <xdr:col>9</xdr:col>
      <xdr:colOff>0</xdr:colOff>
      <xdr:row>115</xdr:row>
      <xdr:rowOff>0</xdr:rowOff>
    </xdr:to>
    <xdr:sp macro="" textlink="">
      <xdr:nvSpPr>
        <xdr:cNvPr id="55" name="Linie 283">
          <a:extLst>
            <a:ext uri="{FF2B5EF4-FFF2-40B4-BE49-F238E27FC236}">
              <a16:creationId xmlns:a16="http://schemas.microsoft.com/office/drawing/2014/main" xmlns="" id="{8C387AFB-377A-410C-9F24-CCE4BCE37D38}"/>
            </a:ext>
          </a:extLst>
        </xdr:cNvPr>
        <xdr:cNvSpPr>
          <a:spLocks noChangeShapeType="1"/>
        </xdr:cNvSpPr>
      </xdr:nvSpPr>
      <xdr:spPr bwMode="auto">
        <a:xfrm>
          <a:off x="5581650" y="188499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115</xdr:row>
      <xdr:rowOff>0</xdr:rowOff>
    </xdr:from>
    <xdr:to>
      <xdr:col>9</xdr:col>
      <xdr:colOff>0</xdr:colOff>
      <xdr:row>115</xdr:row>
      <xdr:rowOff>0</xdr:rowOff>
    </xdr:to>
    <xdr:sp macro="" textlink="">
      <xdr:nvSpPr>
        <xdr:cNvPr id="56" name="Linie 284">
          <a:extLst>
            <a:ext uri="{FF2B5EF4-FFF2-40B4-BE49-F238E27FC236}">
              <a16:creationId xmlns:a16="http://schemas.microsoft.com/office/drawing/2014/main" xmlns="" id="{FA30702D-DD7A-4507-A6D5-3F70B7B1FB6F}"/>
            </a:ext>
          </a:extLst>
        </xdr:cNvPr>
        <xdr:cNvSpPr>
          <a:spLocks noChangeShapeType="1"/>
        </xdr:cNvSpPr>
      </xdr:nvSpPr>
      <xdr:spPr bwMode="auto">
        <a:xfrm flipV="1">
          <a:off x="5581650" y="1884997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323850</xdr:colOff>
      <xdr:row>0</xdr:row>
      <xdr:rowOff>28575</xdr:rowOff>
    </xdr:from>
    <xdr:to>
      <xdr:col>17</xdr:col>
      <xdr:colOff>581025</xdr:colOff>
      <xdr:row>0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532ACB5F-38C7-485C-BF05-9C6EE4E40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72375" y="28575"/>
          <a:ext cx="742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132612</xdr:colOff>
      <xdr:row>1</xdr:row>
      <xdr:rowOff>24428</xdr:rowOff>
    </xdr:from>
    <xdr:to>
      <xdr:col>17</xdr:col>
      <xdr:colOff>498915</xdr:colOff>
      <xdr:row>4</xdr:row>
      <xdr:rowOff>2251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977BA50D-DC0B-4D90-B29C-609DEBD4B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1137" y="186353"/>
          <a:ext cx="852078" cy="4635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abSelected="1" zoomScale="115" zoomScaleNormal="115" workbookViewId="0">
      <selection activeCell="O35" sqref="O35"/>
    </sheetView>
  </sheetViews>
  <sheetFormatPr baseColWidth="10" defaultRowHeight="12.75" x14ac:dyDescent="0.2"/>
  <cols>
    <col min="1" max="1" width="5.85546875" bestFit="1" customWidth="1"/>
    <col min="2" max="2" width="4.7109375" customWidth="1"/>
    <col min="3" max="3" width="12.42578125" customWidth="1"/>
    <col min="4" max="4" width="7.85546875" customWidth="1"/>
    <col min="5" max="5" width="7.42578125" bestFit="1" customWidth="1"/>
    <col min="6" max="6" width="6.85546875" bestFit="1" customWidth="1"/>
    <col min="7" max="7" width="1.28515625" customWidth="1"/>
    <col min="8" max="8" width="17.7109375" customWidth="1"/>
    <col min="9" max="9" width="7.42578125" bestFit="1" customWidth="1"/>
    <col min="10" max="10" width="7.28515625" bestFit="1" customWidth="1"/>
    <col min="11" max="11" width="6.85546875" bestFit="1" customWidth="1"/>
    <col min="12" max="12" width="11.85546875" customWidth="1"/>
  </cols>
  <sheetData>
    <row r="1" spans="1:12" x14ac:dyDescent="0.2">
      <c r="A1" s="250" t="s">
        <v>10</v>
      </c>
      <c r="B1" s="250"/>
      <c r="C1" s="249" t="s">
        <v>15</v>
      </c>
      <c r="D1" s="249"/>
      <c r="E1" s="249"/>
      <c r="F1" s="249"/>
      <c r="G1" s="249"/>
      <c r="H1" s="249"/>
      <c r="I1" s="249"/>
      <c r="J1" s="6"/>
      <c r="K1" s="6"/>
      <c r="L1" s="6"/>
    </row>
    <row r="2" spans="1:12" ht="15" customHeight="1" x14ac:dyDescent="0.2">
      <c r="A2" s="250" t="s">
        <v>9</v>
      </c>
      <c r="B2" s="250"/>
      <c r="C2" s="249" t="s">
        <v>16</v>
      </c>
      <c r="D2" s="249"/>
      <c r="E2" s="249"/>
      <c r="F2" s="249"/>
      <c r="G2" s="249"/>
      <c r="H2" s="249"/>
      <c r="I2" s="249"/>
      <c r="J2" s="6"/>
      <c r="K2" s="6"/>
      <c r="L2" s="6"/>
    </row>
    <row r="3" spans="1:12" x14ac:dyDescent="0.2">
      <c r="A3" s="250" t="s">
        <v>8</v>
      </c>
      <c r="B3" s="250"/>
      <c r="C3" s="259">
        <v>43149</v>
      </c>
      <c r="D3" s="259"/>
      <c r="E3" s="259"/>
      <c r="F3" s="259"/>
      <c r="G3" s="259"/>
      <c r="H3" s="259"/>
      <c r="I3" s="259"/>
      <c r="J3" s="6"/>
      <c r="K3" s="6"/>
      <c r="L3" s="11"/>
    </row>
    <row r="4" spans="1:12" x14ac:dyDescent="0.2">
      <c r="A4" s="30"/>
      <c r="B4" s="30"/>
      <c r="C4" s="29"/>
      <c r="D4" s="29"/>
      <c r="E4" s="29"/>
      <c r="F4" s="29"/>
      <c r="G4" s="29"/>
      <c r="H4" s="29"/>
      <c r="I4" s="29"/>
      <c r="J4" s="6"/>
      <c r="K4" s="6"/>
      <c r="L4" s="11" t="s">
        <v>17</v>
      </c>
    </row>
    <row r="5" spans="1:12" x14ac:dyDescent="0.2">
      <c r="B5" s="6"/>
      <c r="C5" s="10"/>
      <c r="D5" s="9"/>
      <c r="E5" s="7"/>
      <c r="F5" s="7"/>
      <c r="G5" s="7"/>
      <c r="H5" s="8"/>
      <c r="I5" s="7"/>
      <c r="J5" s="7"/>
      <c r="K5" s="7"/>
      <c r="L5" s="6"/>
    </row>
    <row r="6" spans="1:12" ht="23.25" x14ac:dyDescent="0.2">
      <c r="A6" s="28"/>
      <c r="B6" s="6"/>
      <c r="C6" s="251" t="s">
        <v>14</v>
      </c>
      <c r="D6" s="252"/>
      <c r="E6" s="252"/>
      <c r="F6" s="252"/>
      <c r="G6" s="252"/>
      <c r="H6" s="252"/>
      <c r="I6" s="252"/>
      <c r="J6" s="252"/>
      <c r="K6" s="252"/>
      <c r="L6" s="252"/>
    </row>
    <row r="7" spans="1:12" x14ac:dyDescent="0.2">
      <c r="A7" s="16" t="s">
        <v>6</v>
      </c>
      <c r="B7" s="257" t="s">
        <v>12</v>
      </c>
      <c r="C7" s="258"/>
      <c r="D7" s="3" t="s">
        <v>3</v>
      </c>
      <c r="E7" s="2" t="s">
        <v>2</v>
      </c>
      <c r="F7" s="2" t="s">
        <v>1</v>
      </c>
      <c r="G7" s="5"/>
      <c r="H7" s="4" t="s">
        <v>11</v>
      </c>
      <c r="I7" s="3" t="s">
        <v>3</v>
      </c>
      <c r="J7" s="2" t="s">
        <v>2</v>
      </c>
      <c r="K7" s="2" t="s">
        <v>1</v>
      </c>
      <c r="L7" s="25" t="s">
        <v>0</v>
      </c>
    </row>
    <row r="8" spans="1:12" ht="13.5" customHeight="1" x14ac:dyDescent="0.2">
      <c r="A8" s="18">
        <v>1</v>
      </c>
      <c r="B8" s="253" t="s">
        <v>44</v>
      </c>
      <c r="C8" s="254"/>
      <c r="D8" s="14" t="s">
        <v>45</v>
      </c>
      <c r="E8" s="14" t="s">
        <v>46</v>
      </c>
      <c r="F8" s="14">
        <v>2003</v>
      </c>
      <c r="G8" s="1"/>
      <c r="H8" s="26" t="s">
        <v>47</v>
      </c>
      <c r="I8" s="14" t="s">
        <v>48</v>
      </c>
      <c r="J8" s="14" t="s">
        <v>46</v>
      </c>
      <c r="K8" s="14">
        <v>2005</v>
      </c>
      <c r="L8" s="19">
        <v>200</v>
      </c>
    </row>
    <row r="9" spans="1:12" ht="12.75" customHeight="1" x14ac:dyDescent="0.2">
      <c r="A9" s="18">
        <v>2</v>
      </c>
      <c r="B9" s="253" t="s">
        <v>38</v>
      </c>
      <c r="C9" s="254"/>
      <c r="D9" s="14" t="s">
        <v>39</v>
      </c>
      <c r="E9" s="14" t="s">
        <v>40</v>
      </c>
      <c r="F9" s="14">
        <v>2005</v>
      </c>
      <c r="G9" s="1"/>
      <c r="H9" s="26" t="s">
        <v>164</v>
      </c>
      <c r="I9" s="14" t="s">
        <v>42</v>
      </c>
      <c r="J9" s="14" t="s">
        <v>43</v>
      </c>
      <c r="K9" s="14">
        <v>2005</v>
      </c>
      <c r="L9" s="20">
        <v>397</v>
      </c>
    </row>
    <row r="10" spans="1:12" ht="12.75" customHeight="1" x14ac:dyDescent="0.2">
      <c r="A10" s="18">
        <v>3</v>
      </c>
      <c r="B10" s="253" t="s">
        <v>49</v>
      </c>
      <c r="C10" s="254"/>
      <c r="D10" s="14" t="s">
        <v>50</v>
      </c>
      <c r="E10" s="14" t="s">
        <v>51</v>
      </c>
      <c r="F10" s="14">
        <v>2004</v>
      </c>
      <c r="G10" s="1"/>
      <c r="H10" s="26" t="s">
        <v>52</v>
      </c>
      <c r="I10" s="14" t="s">
        <v>53</v>
      </c>
      <c r="J10" s="14" t="s">
        <v>51</v>
      </c>
      <c r="K10" s="14">
        <v>2005</v>
      </c>
      <c r="L10" s="20">
        <v>198</v>
      </c>
    </row>
    <row r="11" spans="1:12" ht="12.75" customHeight="1" x14ac:dyDescent="0.2">
      <c r="A11" s="18">
        <v>4</v>
      </c>
      <c r="B11" s="253" t="s">
        <v>54</v>
      </c>
      <c r="C11" s="254"/>
      <c r="D11" s="14" t="s">
        <v>55</v>
      </c>
      <c r="E11" s="14" t="s">
        <v>40</v>
      </c>
      <c r="F11" s="14">
        <v>2008</v>
      </c>
      <c r="G11" s="1"/>
      <c r="H11" s="26" t="s">
        <v>56</v>
      </c>
      <c r="I11" s="14" t="s">
        <v>57</v>
      </c>
      <c r="J11" s="14" t="s">
        <v>43</v>
      </c>
      <c r="K11" s="14">
        <v>2008</v>
      </c>
      <c r="L11" s="20">
        <v>197</v>
      </c>
    </row>
    <row r="12" spans="1:12" ht="12.75" customHeight="1" x14ac:dyDescent="0.2">
      <c r="A12" s="18">
        <v>5</v>
      </c>
      <c r="B12" s="253" t="s">
        <v>30</v>
      </c>
      <c r="C12" s="254"/>
      <c r="D12" s="14" t="s">
        <v>31</v>
      </c>
      <c r="E12" s="14" t="s">
        <v>27</v>
      </c>
      <c r="F12" s="14">
        <v>2003</v>
      </c>
      <c r="G12" s="1"/>
      <c r="H12" s="26" t="s">
        <v>32</v>
      </c>
      <c r="I12" s="14" t="s">
        <v>33</v>
      </c>
      <c r="J12" s="14" t="s">
        <v>27</v>
      </c>
      <c r="K12" s="14">
        <v>2007</v>
      </c>
      <c r="L12" s="20">
        <v>196</v>
      </c>
    </row>
    <row r="13" spans="1:12" ht="12.75" customHeight="1" x14ac:dyDescent="0.2">
      <c r="A13" s="18">
        <v>6</v>
      </c>
      <c r="B13" s="253" t="s">
        <v>34</v>
      </c>
      <c r="C13" s="254"/>
      <c r="D13" s="14" t="s">
        <v>35</v>
      </c>
      <c r="E13" s="14" t="s">
        <v>27</v>
      </c>
      <c r="F13" s="14">
        <v>2005</v>
      </c>
      <c r="G13" s="1"/>
      <c r="H13" s="26" t="s">
        <v>36</v>
      </c>
      <c r="I13" s="14" t="s">
        <v>37</v>
      </c>
      <c r="J13" s="14" t="s">
        <v>27</v>
      </c>
      <c r="K13" s="14">
        <v>2005</v>
      </c>
      <c r="L13" s="20">
        <v>195</v>
      </c>
    </row>
    <row r="14" spans="1:12" ht="12.75" customHeight="1" x14ac:dyDescent="0.2">
      <c r="A14" s="21">
        <v>7</v>
      </c>
      <c r="B14" s="255" t="s">
        <v>25</v>
      </c>
      <c r="C14" s="256"/>
      <c r="D14" s="22" t="s">
        <v>26</v>
      </c>
      <c r="E14" s="22" t="s">
        <v>27</v>
      </c>
      <c r="F14" s="22">
        <v>2006</v>
      </c>
      <c r="G14" s="23"/>
      <c r="H14" s="27" t="s">
        <v>28</v>
      </c>
      <c r="I14" s="22" t="s">
        <v>29</v>
      </c>
      <c r="J14" s="22" t="s">
        <v>27</v>
      </c>
      <c r="K14" s="22">
        <v>2008</v>
      </c>
      <c r="L14" s="24">
        <v>194</v>
      </c>
    </row>
    <row r="15" spans="1:12" x14ac:dyDescent="0.2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</row>
    <row r="16" spans="1:12" ht="23.25" x14ac:dyDescent="0.2">
      <c r="A16" s="6"/>
      <c r="B16" s="6"/>
      <c r="C16" s="251" t="s">
        <v>13</v>
      </c>
      <c r="D16" s="252"/>
      <c r="E16" s="252"/>
      <c r="F16" s="252"/>
      <c r="G16" s="252"/>
      <c r="H16" s="252"/>
      <c r="I16" s="252"/>
      <c r="J16" s="252"/>
      <c r="K16" s="252"/>
      <c r="L16" s="252"/>
    </row>
    <row r="17" spans="1:12" x14ac:dyDescent="0.2">
      <c r="A17" s="16" t="s">
        <v>6</v>
      </c>
      <c r="B17" s="257" t="s">
        <v>12</v>
      </c>
      <c r="C17" s="258"/>
      <c r="D17" s="3" t="s">
        <v>3</v>
      </c>
      <c r="E17" s="2" t="s">
        <v>2</v>
      </c>
      <c r="F17" s="2" t="s">
        <v>1</v>
      </c>
      <c r="G17" s="5"/>
      <c r="H17" s="4" t="s">
        <v>11</v>
      </c>
      <c r="I17" s="3" t="s">
        <v>3</v>
      </c>
      <c r="J17" s="2" t="s">
        <v>2</v>
      </c>
      <c r="K17" s="2" t="s">
        <v>1</v>
      </c>
      <c r="L17" s="25" t="s">
        <v>0</v>
      </c>
    </row>
    <row r="18" spans="1:12" ht="12.75" customHeight="1" x14ac:dyDescent="0.2">
      <c r="A18" s="31">
        <v>1</v>
      </c>
      <c r="B18" s="253" t="s">
        <v>62</v>
      </c>
      <c r="C18" s="254"/>
      <c r="D18" s="14" t="s">
        <v>63</v>
      </c>
      <c r="E18" s="14" t="s">
        <v>64</v>
      </c>
      <c r="F18" s="14">
        <v>2004</v>
      </c>
      <c r="G18" s="14"/>
      <c r="H18" s="15" t="s">
        <v>65</v>
      </c>
      <c r="I18" s="14" t="s">
        <v>66</v>
      </c>
      <c r="J18" s="14" t="s">
        <v>67</v>
      </c>
      <c r="K18" s="14">
        <v>2004</v>
      </c>
      <c r="L18" s="19">
        <v>200</v>
      </c>
    </row>
    <row r="19" spans="1:12" ht="12.75" customHeight="1" x14ac:dyDescent="0.2">
      <c r="A19" s="32">
        <v>2</v>
      </c>
      <c r="B19" s="253" t="s">
        <v>72</v>
      </c>
      <c r="C19" s="254"/>
      <c r="D19" s="14" t="s">
        <v>73</v>
      </c>
      <c r="E19" s="14" t="s">
        <v>51</v>
      </c>
      <c r="F19" s="14">
        <v>2004</v>
      </c>
      <c r="G19" s="14"/>
      <c r="H19" s="15" t="s">
        <v>74</v>
      </c>
      <c r="I19" s="14" t="s">
        <v>75</v>
      </c>
      <c r="J19" s="14" t="s">
        <v>51</v>
      </c>
      <c r="K19" s="14">
        <v>2004</v>
      </c>
      <c r="L19" s="19">
        <v>199</v>
      </c>
    </row>
    <row r="20" spans="1:12" ht="12.75" customHeight="1" x14ac:dyDescent="0.2">
      <c r="A20" s="21">
        <v>3</v>
      </c>
      <c r="B20" s="255" t="s">
        <v>68</v>
      </c>
      <c r="C20" s="256"/>
      <c r="D20" s="22" t="s">
        <v>69</v>
      </c>
      <c r="E20" s="22" t="s">
        <v>27</v>
      </c>
      <c r="F20" s="22">
        <v>2007</v>
      </c>
      <c r="G20" s="23"/>
      <c r="H20" s="27" t="s">
        <v>70</v>
      </c>
      <c r="I20" s="22" t="s">
        <v>71</v>
      </c>
      <c r="J20" s="22" t="s">
        <v>27</v>
      </c>
      <c r="K20" s="22">
        <v>2008</v>
      </c>
      <c r="L20" s="24">
        <v>198</v>
      </c>
    </row>
    <row r="21" spans="1:12" ht="12.75" customHeight="1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</row>
    <row r="22" spans="1:12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</row>
    <row r="23" spans="1:12" x14ac:dyDescent="0.2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</row>
    <row r="24" spans="1:12" ht="12.75" customHeight="1" x14ac:dyDescent="0.2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</row>
    <row r="25" spans="1:12" x14ac:dyDescent="0.2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</row>
    <row r="26" spans="1:12" x14ac:dyDescent="0.2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</row>
    <row r="27" spans="1:12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</row>
    <row r="28" spans="1:12" ht="23.25" x14ac:dyDescent="0.2">
      <c r="A28" s="6"/>
      <c r="B28" s="6"/>
      <c r="C28" s="251" t="s">
        <v>7</v>
      </c>
      <c r="D28" s="252"/>
      <c r="E28" s="252"/>
      <c r="F28" s="252"/>
      <c r="G28" s="252"/>
      <c r="H28" s="252"/>
      <c r="I28" s="252"/>
      <c r="J28" s="252"/>
      <c r="K28" s="252"/>
      <c r="L28" s="252"/>
    </row>
    <row r="29" spans="1:12" x14ac:dyDescent="0.2">
      <c r="A29" s="16" t="s">
        <v>6</v>
      </c>
      <c r="B29" s="257" t="s">
        <v>5</v>
      </c>
      <c r="C29" s="258"/>
      <c r="D29" s="3" t="s">
        <v>3</v>
      </c>
      <c r="E29" s="2" t="s">
        <v>2</v>
      </c>
      <c r="F29" s="2" t="s">
        <v>1</v>
      </c>
      <c r="G29" s="5"/>
      <c r="H29" s="4" t="s">
        <v>4</v>
      </c>
      <c r="I29" s="3" t="s">
        <v>3</v>
      </c>
      <c r="J29" s="12" t="s">
        <v>2</v>
      </c>
      <c r="K29" s="13" t="s">
        <v>1</v>
      </c>
      <c r="L29" s="17" t="s">
        <v>0</v>
      </c>
    </row>
    <row r="30" spans="1:12" ht="12.75" customHeight="1" x14ac:dyDescent="0.2">
      <c r="A30" s="18">
        <v>1</v>
      </c>
      <c r="B30" s="253" t="s">
        <v>164</v>
      </c>
      <c r="C30" s="254"/>
      <c r="D30" s="14" t="s">
        <v>42</v>
      </c>
      <c r="E30" s="14" t="s">
        <v>43</v>
      </c>
      <c r="F30" s="14">
        <v>2005</v>
      </c>
      <c r="G30" s="1"/>
      <c r="H30" s="26" t="s">
        <v>62</v>
      </c>
      <c r="I30" s="14" t="s">
        <v>63</v>
      </c>
      <c r="J30" s="14" t="s">
        <v>64</v>
      </c>
      <c r="K30" s="14">
        <v>2004</v>
      </c>
      <c r="L30" s="19">
        <v>200</v>
      </c>
    </row>
    <row r="31" spans="1:12" ht="12.75" customHeight="1" x14ac:dyDescent="0.2">
      <c r="A31" s="18">
        <v>2</v>
      </c>
      <c r="B31" s="253" t="s">
        <v>38</v>
      </c>
      <c r="C31" s="254"/>
      <c r="D31" s="14" t="s">
        <v>39</v>
      </c>
      <c r="E31" s="14" t="s">
        <v>40</v>
      </c>
      <c r="F31" s="14">
        <v>2005</v>
      </c>
      <c r="G31" s="1"/>
      <c r="H31" s="26" t="s">
        <v>65</v>
      </c>
      <c r="I31" s="14" t="s">
        <v>66</v>
      </c>
      <c r="J31" s="14" t="s">
        <v>67</v>
      </c>
      <c r="K31" s="14">
        <v>2004</v>
      </c>
      <c r="L31" s="20">
        <v>199</v>
      </c>
    </row>
    <row r="32" spans="1:12" ht="12.75" customHeight="1" x14ac:dyDescent="0.2">
      <c r="A32" s="18">
        <v>3</v>
      </c>
      <c r="B32" s="253" t="s">
        <v>49</v>
      </c>
      <c r="C32" s="254"/>
      <c r="D32" s="14" t="s">
        <v>50</v>
      </c>
      <c r="E32" s="14" t="s">
        <v>51</v>
      </c>
      <c r="F32" s="14">
        <v>2004</v>
      </c>
      <c r="G32" s="1"/>
      <c r="H32" s="26" t="s">
        <v>72</v>
      </c>
      <c r="I32" s="14" t="s">
        <v>73</v>
      </c>
      <c r="J32" s="14" t="s">
        <v>51</v>
      </c>
      <c r="K32" s="14">
        <v>2004</v>
      </c>
      <c r="L32" s="20">
        <v>198</v>
      </c>
    </row>
    <row r="33" spans="1:13" ht="12.75" customHeight="1" x14ac:dyDescent="0.2">
      <c r="A33" s="18">
        <v>4</v>
      </c>
      <c r="B33" s="253" t="s">
        <v>56</v>
      </c>
      <c r="C33" s="254"/>
      <c r="D33" s="14" t="s">
        <v>57</v>
      </c>
      <c r="E33" s="14" t="s">
        <v>43</v>
      </c>
      <c r="F33" s="14">
        <v>2008</v>
      </c>
      <c r="G33" s="1"/>
      <c r="H33" s="26" t="s">
        <v>76</v>
      </c>
      <c r="I33" s="14" t="s">
        <v>77</v>
      </c>
      <c r="J33" s="14" t="s">
        <v>43</v>
      </c>
      <c r="K33" s="14">
        <v>2005</v>
      </c>
      <c r="L33" s="20">
        <v>197</v>
      </c>
    </row>
    <row r="34" spans="1:13" ht="12.75" customHeight="1" x14ac:dyDescent="0.2">
      <c r="A34" s="18">
        <v>5</v>
      </c>
      <c r="B34" s="253" t="s">
        <v>54</v>
      </c>
      <c r="C34" s="254"/>
      <c r="D34" s="14" t="s">
        <v>55</v>
      </c>
      <c r="E34" s="14" t="s">
        <v>40</v>
      </c>
      <c r="F34" s="14">
        <v>2008</v>
      </c>
      <c r="G34" s="1"/>
      <c r="H34" s="26" t="s">
        <v>74</v>
      </c>
      <c r="I34" s="14" t="s">
        <v>75</v>
      </c>
      <c r="J34" s="14" t="s">
        <v>51</v>
      </c>
      <c r="K34" s="14">
        <v>2004</v>
      </c>
      <c r="L34" s="20">
        <v>196</v>
      </c>
    </row>
    <row r="35" spans="1:13" ht="14.25" customHeight="1" x14ac:dyDescent="0.2">
      <c r="A35" s="18">
        <v>6</v>
      </c>
      <c r="B35" s="253" t="s">
        <v>34</v>
      </c>
      <c r="C35" s="254"/>
      <c r="D35" s="14" t="s">
        <v>35</v>
      </c>
      <c r="E35" s="14" t="s">
        <v>27</v>
      </c>
      <c r="F35" s="14">
        <v>2005</v>
      </c>
      <c r="G35" s="1"/>
      <c r="H35" s="26" t="s">
        <v>70</v>
      </c>
      <c r="I35" s="14" t="s">
        <v>71</v>
      </c>
      <c r="J35" s="14" t="s">
        <v>27</v>
      </c>
      <c r="K35" s="14">
        <v>2008</v>
      </c>
      <c r="L35" s="20">
        <v>195</v>
      </c>
    </row>
    <row r="36" spans="1:13" ht="12.75" customHeight="1" x14ac:dyDescent="0.2">
      <c r="A36" s="21">
        <v>7</v>
      </c>
      <c r="B36" s="255" t="s">
        <v>25</v>
      </c>
      <c r="C36" s="256"/>
      <c r="D36" s="22" t="s">
        <v>26</v>
      </c>
      <c r="E36" s="22" t="s">
        <v>27</v>
      </c>
      <c r="F36" s="22">
        <v>2006</v>
      </c>
      <c r="G36" s="23"/>
      <c r="H36" s="27" t="s">
        <v>68</v>
      </c>
      <c r="I36" s="22" t="s">
        <v>69</v>
      </c>
      <c r="J36" s="22" t="s">
        <v>27</v>
      </c>
      <c r="K36" s="22">
        <v>2007</v>
      </c>
      <c r="L36" s="24">
        <v>194</v>
      </c>
    </row>
    <row r="37" spans="1:13" x14ac:dyDescent="0.2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</row>
    <row r="38" spans="1:13" x14ac:dyDescent="0.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</row>
    <row r="39" spans="1:13" x14ac:dyDescent="0.2">
      <c r="A39" s="28"/>
      <c r="B39" s="248"/>
      <c r="C39" s="248"/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1:13" x14ac:dyDescent="0.2">
      <c r="A40" s="28"/>
      <c r="B40" s="248"/>
      <c r="C40" s="248"/>
      <c r="D40" s="28"/>
      <c r="E40" s="28"/>
      <c r="F40" s="28"/>
      <c r="G40" s="28"/>
      <c r="H40" s="28"/>
      <c r="I40" s="28"/>
      <c r="J40" s="28"/>
      <c r="K40" s="28"/>
      <c r="L40" s="28"/>
      <c r="M40" s="28"/>
    </row>
    <row r="41" spans="1:13" x14ac:dyDescent="0.2">
      <c r="A41" s="28"/>
      <c r="B41" s="248"/>
      <c r="C41" s="248"/>
      <c r="D41" s="28"/>
      <c r="E41" s="28"/>
      <c r="F41" s="28"/>
      <c r="G41" s="28"/>
      <c r="H41" s="28"/>
      <c r="I41" s="28"/>
      <c r="J41" s="28"/>
      <c r="K41" s="28"/>
      <c r="L41" s="28"/>
      <c r="M41" s="28"/>
    </row>
    <row r="42" spans="1:13" x14ac:dyDescent="0.2">
      <c r="A42" s="28"/>
      <c r="B42" s="248"/>
      <c r="C42" s="248"/>
      <c r="D42" s="28"/>
      <c r="E42" s="28"/>
      <c r="F42" s="28"/>
      <c r="G42" s="28"/>
      <c r="H42" s="28"/>
      <c r="I42" s="28"/>
      <c r="J42" s="28"/>
      <c r="K42" s="28"/>
      <c r="L42" s="28"/>
      <c r="M42" s="28"/>
    </row>
    <row r="43" spans="1:13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</row>
    <row r="44" spans="1:13" x14ac:dyDescent="0.2"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</row>
    <row r="45" spans="1:13" x14ac:dyDescent="0.2"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</row>
    <row r="46" spans="1:13" x14ac:dyDescent="0.2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</row>
    <row r="47" spans="1:13" x14ac:dyDescent="0.2"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</row>
    <row r="48" spans="1:13" x14ac:dyDescent="0.2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</row>
    <row r="49" spans="2:12" x14ac:dyDescent="0.2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</row>
    <row r="50" spans="2:12" x14ac:dyDescent="0.2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</row>
    <row r="51" spans="2:12" x14ac:dyDescent="0.2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</row>
    <row r="52" spans="2:12" x14ac:dyDescent="0.2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</row>
    <row r="53" spans="2:12" x14ac:dyDescent="0.2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</row>
  </sheetData>
  <mergeCells count="29">
    <mergeCell ref="B33:C33"/>
    <mergeCell ref="B34:C34"/>
    <mergeCell ref="B35:C35"/>
    <mergeCell ref="B36:C36"/>
    <mergeCell ref="C2:I2"/>
    <mergeCell ref="C3:I3"/>
    <mergeCell ref="A2:B2"/>
    <mergeCell ref="A3:B3"/>
    <mergeCell ref="B17:C17"/>
    <mergeCell ref="B29:C29"/>
    <mergeCell ref="B30:C30"/>
    <mergeCell ref="B31:C31"/>
    <mergeCell ref="B32:C32"/>
    <mergeCell ref="B18:C18"/>
    <mergeCell ref="B19:C19"/>
    <mergeCell ref="B20:C20"/>
    <mergeCell ref="C1:I1"/>
    <mergeCell ref="A1:B1"/>
    <mergeCell ref="C16:L16"/>
    <mergeCell ref="C28:L28"/>
    <mergeCell ref="C6:L6"/>
    <mergeCell ref="B11:C11"/>
    <mergeCell ref="B12:C12"/>
    <mergeCell ref="B13:C13"/>
    <mergeCell ref="B14:C14"/>
    <mergeCell ref="B7:C7"/>
    <mergeCell ref="B8:C8"/>
    <mergeCell ref="B9:C9"/>
    <mergeCell ref="B10:C10"/>
  </mergeCells>
  <pageMargins left="0.36458333333333331" right="0.3125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16"/>
  <sheetViews>
    <sheetView topLeftCell="A21" workbookViewId="0">
      <selection activeCell="AK25" sqref="AK24:AK25"/>
    </sheetView>
  </sheetViews>
  <sheetFormatPr baseColWidth="10" defaultRowHeight="12.75" x14ac:dyDescent="0.2"/>
  <cols>
    <col min="1" max="1" width="8.7109375" customWidth="1"/>
    <col min="2" max="2" width="2.7109375" customWidth="1"/>
    <col min="3" max="3" width="8.7109375" customWidth="1"/>
    <col min="4" max="4" width="2.7109375" customWidth="1"/>
    <col min="6" max="6" width="3.7109375" customWidth="1"/>
    <col min="7" max="7" width="45.7109375" customWidth="1"/>
    <col min="8" max="23" width="2.7109375" customWidth="1"/>
    <col min="24" max="24" width="4.7109375" customWidth="1"/>
    <col min="25" max="25" width="3.28515625" customWidth="1"/>
    <col min="26" max="26" width="4.7109375" customWidth="1"/>
    <col min="27" max="28" width="3.28515625" customWidth="1"/>
    <col min="29" max="29" width="4.7109375" customWidth="1"/>
    <col min="30" max="30" width="3.28515625" customWidth="1"/>
    <col min="31" max="31" width="5.28515625" bestFit="1" customWidth="1"/>
    <col min="32" max="32" width="2.7109375" customWidth="1"/>
    <col min="33" max="33" width="45.7109375" customWidth="1"/>
    <col min="34" max="34" width="3.7109375" customWidth="1"/>
  </cols>
  <sheetData>
    <row r="1" spans="1:77" x14ac:dyDescent="0.2">
      <c r="A1" s="183"/>
      <c r="B1" s="183"/>
      <c r="C1" s="183"/>
      <c r="D1" s="183"/>
      <c r="E1" s="184"/>
      <c r="F1" s="185"/>
      <c r="G1" s="185" t="s">
        <v>79</v>
      </c>
      <c r="H1" s="185"/>
      <c r="I1" s="185"/>
      <c r="J1" s="185"/>
      <c r="K1" s="185"/>
      <c r="L1" s="185"/>
      <c r="M1" s="185"/>
      <c r="N1" s="185" t="s">
        <v>80</v>
      </c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 t="s">
        <v>81</v>
      </c>
      <c r="AH1" s="186" t="s">
        <v>82</v>
      </c>
      <c r="AI1" s="185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</row>
    <row r="2" spans="1:77" x14ac:dyDescent="0.2">
      <c r="A2" s="183"/>
      <c r="B2" s="183"/>
      <c r="C2" s="183"/>
      <c r="D2" s="183"/>
      <c r="E2" s="184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7"/>
      <c r="AI2" s="185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</row>
    <row r="3" spans="1:77" ht="13.5" thickBot="1" x14ac:dyDescent="0.25">
      <c r="A3" s="183"/>
      <c r="B3" s="183"/>
      <c r="C3" s="183"/>
      <c r="D3" s="183"/>
      <c r="E3" s="184"/>
      <c r="F3" s="188">
        <v>1</v>
      </c>
      <c r="G3" s="189" t="s">
        <v>83</v>
      </c>
      <c r="H3" s="185"/>
      <c r="I3" s="185"/>
      <c r="J3" s="185"/>
      <c r="K3" s="185"/>
      <c r="L3" s="185"/>
      <c r="M3" s="185"/>
      <c r="N3" s="189" t="s">
        <v>83</v>
      </c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85"/>
      <c r="AD3" s="185"/>
      <c r="AE3" s="185"/>
      <c r="AF3" s="185"/>
      <c r="AG3" s="189" t="s">
        <v>83</v>
      </c>
      <c r="AH3" s="191" t="s">
        <v>84</v>
      </c>
      <c r="AI3" s="185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</row>
    <row r="4" spans="1:77" x14ac:dyDescent="0.2">
      <c r="A4" s="183"/>
      <c r="B4" s="183"/>
      <c r="C4" s="183"/>
      <c r="D4" s="183"/>
      <c r="E4" s="184"/>
      <c r="F4" s="185"/>
      <c r="G4" s="192"/>
      <c r="H4" s="193"/>
      <c r="I4" s="185"/>
      <c r="J4" s="185"/>
      <c r="K4" s="185"/>
      <c r="L4" s="185"/>
      <c r="M4" s="185"/>
      <c r="N4" s="194" t="s">
        <v>149</v>
      </c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3"/>
      <c r="AD4" s="185"/>
      <c r="AE4" s="185"/>
      <c r="AF4" s="185"/>
      <c r="AG4" s="194" t="s">
        <v>150</v>
      </c>
      <c r="AH4" s="187"/>
      <c r="AI4" s="185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</row>
    <row r="5" spans="1:77" x14ac:dyDescent="0.2">
      <c r="A5" s="183"/>
      <c r="B5" s="183"/>
      <c r="C5" s="183"/>
      <c r="D5" s="183"/>
      <c r="E5" s="184"/>
      <c r="F5" s="185"/>
      <c r="G5" s="185"/>
      <c r="H5" s="193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93"/>
      <c r="AD5" s="185"/>
      <c r="AE5" s="185"/>
      <c r="AF5" s="185"/>
      <c r="AG5" s="185"/>
      <c r="AH5" s="187"/>
      <c r="AI5" s="185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</row>
    <row r="6" spans="1:77" x14ac:dyDescent="0.2">
      <c r="A6" s="183"/>
      <c r="B6" s="183"/>
      <c r="C6" s="183"/>
      <c r="D6" s="183"/>
      <c r="E6" s="184"/>
      <c r="F6" s="185"/>
      <c r="G6" s="185"/>
      <c r="H6" s="193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93"/>
      <c r="AD6" s="185"/>
      <c r="AE6" s="185"/>
      <c r="AF6" s="185"/>
      <c r="AG6" s="185"/>
      <c r="AH6" s="187"/>
      <c r="AI6" s="185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</row>
    <row r="7" spans="1:77" ht="13.5" thickBot="1" x14ac:dyDescent="0.25">
      <c r="A7" s="183"/>
      <c r="B7" s="183"/>
      <c r="C7" s="183"/>
      <c r="D7" s="183"/>
      <c r="E7" s="184"/>
      <c r="F7" s="188">
        <v>7</v>
      </c>
      <c r="G7" s="189" t="s">
        <v>85</v>
      </c>
      <c r="H7" s="193"/>
      <c r="I7" s="185"/>
      <c r="J7" s="185"/>
      <c r="K7" s="185"/>
      <c r="L7" s="185"/>
      <c r="M7" s="185"/>
      <c r="N7" s="189" t="s">
        <v>86</v>
      </c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3"/>
      <c r="AD7" s="185"/>
      <c r="AE7" s="185"/>
      <c r="AF7" s="185"/>
      <c r="AG7" s="196" t="str">
        <f>IF(AG3="Sieger","Verlierer",IF(AG3=N3,N7,N3))</f>
        <v>Rinner Sophie/Hawlitzky Martin</v>
      </c>
      <c r="AH7" s="191" t="s">
        <v>87</v>
      </c>
      <c r="AI7" s="185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</row>
    <row r="8" spans="1:77" x14ac:dyDescent="0.2">
      <c r="A8" s="183"/>
      <c r="B8" s="183"/>
      <c r="C8" s="183"/>
      <c r="D8" s="183"/>
      <c r="E8" s="184"/>
      <c r="F8" s="185"/>
      <c r="G8" s="192"/>
      <c r="H8" s="185"/>
      <c r="I8" s="185"/>
      <c r="J8" s="185"/>
      <c r="K8" s="185"/>
      <c r="L8" s="185"/>
      <c r="M8" s="185"/>
      <c r="N8" s="194" t="s">
        <v>151</v>
      </c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85"/>
      <c r="AD8" s="185"/>
      <c r="AE8" s="185"/>
      <c r="AF8" s="185"/>
      <c r="AG8" s="197" t="s">
        <v>152</v>
      </c>
      <c r="AH8" s="187"/>
      <c r="AI8" s="185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</row>
    <row r="9" spans="1:77" x14ac:dyDescent="0.2">
      <c r="A9" s="183"/>
      <c r="B9" s="183"/>
      <c r="C9" s="183"/>
      <c r="D9" s="183"/>
      <c r="E9" s="184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7"/>
      <c r="AI9" s="185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</row>
    <row r="10" spans="1:77" x14ac:dyDescent="0.2">
      <c r="A10" s="183"/>
      <c r="B10" s="183"/>
      <c r="C10" s="183"/>
      <c r="D10" s="183"/>
      <c r="E10" s="184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7"/>
      <c r="AI10" s="185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</row>
    <row r="11" spans="1:77" ht="13.5" thickBot="1" x14ac:dyDescent="0.25">
      <c r="A11" s="183"/>
      <c r="B11" s="183"/>
      <c r="C11" s="183"/>
      <c r="D11" s="183"/>
      <c r="E11" s="184"/>
      <c r="F11" s="188">
        <v>6</v>
      </c>
      <c r="G11" s="189" t="s">
        <v>153</v>
      </c>
      <c r="H11" s="185"/>
      <c r="I11" s="185"/>
      <c r="J11" s="185"/>
      <c r="K11" s="185"/>
      <c r="L11" s="185"/>
      <c r="M11" s="185"/>
      <c r="N11" s="196" t="str">
        <f>IF(N3="Sieger","Verlierer",IF(N3=G3,G7,G3))</f>
        <v>Koller Natalie/Koller Simon</v>
      </c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5"/>
      <c r="AD11" s="185"/>
      <c r="AE11" s="185"/>
      <c r="AF11" s="185"/>
      <c r="AG11" s="189" t="s">
        <v>153</v>
      </c>
      <c r="AH11" s="191" t="s">
        <v>88</v>
      </c>
      <c r="AI11" s="185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</row>
    <row r="12" spans="1:77" x14ac:dyDescent="0.2">
      <c r="A12" s="183"/>
      <c r="B12" s="183"/>
      <c r="C12" s="183"/>
      <c r="D12" s="183"/>
      <c r="E12" s="184"/>
      <c r="F12" s="185"/>
      <c r="G12" s="192"/>
      <c r="H12" s="193"/>
      <c r="I12" s="185"/>
      <c r="J12" s="185"/>
      <c r="K12" s="185"/>
      <c r="L12" s="185"/>
      <c r="M12" s="185"/>
      <c r="N12" s="197" t="s">
        <v>154</v>
      </c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93"/>
      <c r="AD12" s="185"/>
      <c r="AE12" s="185"/>
      <c r="AF12" s="185"/>
      <c r="AG12" s="194" t="s">
        <v>155</v>
      </c>
      <c r="AH12" s="187"/>
      <c r="AI12" s="185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</row>
    <row r="13" spans="1:77" x14ac:dyDescent="0.2">
      <c r="A13" s="183"/>
      <c r="B13" s="183"/>
      <c r="C13" s="183"/>
      <c r="D13" s="183"/>
      <c r="E13" s="184"/>
      <c r="F13" s="185"/>
      <c r="G13" s="185"/>
      <c r="H13" s="193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93"/>
      <c r="AD13" s="185"/>
      <c r="AE13" s="185"/>
      <c r="AF13" s="185"/>
      <c r="AG13" s="185"/>
      <c r="AH13" s="187"/>
      <c r="AI13" s="185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</row>
    <row r="14" spans="1:77" x14ac:dyDescent="0.2">
      <c r="A14" s="183"/>
      <c r="B14" s="183"/>
      <c r="C14" s="183"/>
      <c r="D14" s="183"/>
      <c r="E14" s="184"/>
      <c r="F14" s="185"/>
      <c r="G14" s="185"/>
      <c r="H14" s="193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93"/>
      <c r="AD14" s="185"/>
      <c r="AE14" s="185"/>
      <c r="AF14" s="185"/>
      <c r="AG14" s="185"/>
      <c r="AH14" s="187"/>
      <c r="AI14" s="185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</row>
    <row r="15" spans="1:77" ht="13.5" thickBot="1" x14ac:dyDescent="0.25">
      <c r="A15" s="183"/>
      <c r="B15" s="183"/>
      <c r="C15" s="183"/>
      <c r="D15" s="183"/>
      <c r="E15" s="184"/>
      <c r="F15" s="188">
        <v>3</v>
      </c>
      <c r="G15" s="189" t="s">
        <v>86</v>
      </c>
      <c r="H15" s="193"/>
      <c r="I15" s="185"/>
      <c r="J15" s="185"/>
      <c r="K15" s="185"/>
      <c r="L15" s="185"/>
      <c r="M15" s="185"/>
      <c r="N15" s="196" t="str">
        <f>IF(N7="Sieger","Verlierer",IF(N7=G11,G15,G11))</f>
        <v>Schuster Bianca/ Dobler Noel</v>
      </c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93"/>
      <c r="AD15" s="185"/>
      <c r="AE15" s="185"/>
      <c r="AF15" s="185"/>
      <c r="AG15" s="196" t="str">
        <f>IF(AG11="Sieger","Verlierer",IF(AG11=N11,N15,N11))</f>
        <v>Koller Natalie/Koller Simon</v>
      </c>
      <c r="AH15" s="191" t="s">
        <v>89</v>
      </c>
      <c r="AI15" s="185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</row>
    <row r="16" spans="1:77" x14ac:dyDescent="0.2">
      <c r="A16" s="183"/>
      <c r="B16" s="183"/>
      <c r="C16" s="183"/>
      <c r="D16" s="183"/>
      <c r="E16" s="184"/>
      <c r="F16" s="185"/>
      <c r="G16" s="192"/>
      <c r="H16" s="185"/>
      <c r="I16" s="185"/>
      <c r="J16" s="185"/>
      <c r="K16" s="185"/>
      <c r="L16" s="185"/>
      <c r="M16" s="185"/>
      <c r="N16" s="197" t="s">
        <v>156</v>
      </c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97" t="s">
        <v>157</v>
      </c>
      <c r="AH16" s="186"/>
      <c r="AI16" s="185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</row>
    <row r="17" spans="1:77" x14ac:dyDescent="0.2">
      <c r="A17" s="183"/>
      <c r="B17" s="183"/>
      <c r="C17" s="183"/>
      <c r="D17" s="183"/>
      <c r="E17" s="184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7"/>
      <c r="AI17" s="185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</row>
    <row r="18" spans="1:77" ht="13.5" thickBot="1" x14ac:dyDescent="0.25">
      <c r="A18" s="183"/>
      <c r="B18" s="183"/>
      <c r="C18" s="183"/>
      <c r="D18" s="183"/>
      <c r="E18" s="184"/>
      <c r="F18" s="188"/>
      <c r="G18" s="188" t="s">
        <v>147</v>
      </c>
      <c r="H18" s="198"/>
      <c r="I18" s="191"/>
      <c r="J18" s="191"/>
      <c r="K18" s="191" t="s">
        <v>90</v>
      </c>
      <c r="L18" s="191"/>
      <c r="M18" s="198"/>
      <c r="N18" s="191"/>
      <c r="O18" s="191"/>
      <c r="P18" s="191" t="s">
        <v>91</v>
      </c>
      <c r="Q18" s="191"/>
      <c r="R18" s="198"/>
      <c r="S18" s="191"/>
      <c r="T18" s="191"/>
      <c r="U18" s="191" t="s">
        <v>92</v>
      </c>
      <c r="V18" s="191"/>
      <c r="W18" s="198"/>
      <c r="X18" s="199" t="s">
        <v>93</v>
      </c>
      <c r="Y18" s="200"/>
      <c r="Z18" s="200" t="s">
        <v>94</v>
      </c>
      <c r="AA18" s="199"/>
      <c r="AB18" s="200"/>
      <c r="AC18" s="200" t="s">
        <v>23</v>
      </c>
      <c r="AD18" s="199"/>
      <c r="AE18" s="201" t="s">
        <v>117</v>
      </c>
      <c r="AF18" s="191"/>
      <c r="AG18" s="188" t="s">
        <v>81</v>
      </c>
      <c r="AH18" s="202" t="s">
        <v>82</v>
      </c>
      <c r="AI18" s="185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</row>
    <row r="19" spans="1:77" x14ac:dyDescent="0.2">
      <c r="A19" s="183"/>
      <c r="B19" s="183"/>
      <c r="C19" s="183"/>
      <c r="D19" s="183"/>
      <c r="E19" s="184"/>
      <c r="F19" s="185"/>
      <c r="G19" s="185"/>
      <c r="H19" s="203"/>
      <c r="I19" s="204"/>
      <c r="J19" s="204"/>
      <c r="K19" s="204"/>
      <c r="L19" s="204"/>
      <c r="M19" s="205"/>
      <c r="N19" s="206" t="s">
        <v>96</v>
      </c>
      <c r="O19" s="206" t="s">
        <v>100</v>
      </c>
      <c r="P19" s="206" t="s">
        <v>102</v>
      </c>
      <c r="Q19" s="206" t="s">
        <v>110</v>
      </c>
      <c r="R19" s="207" t="s">
        <v>114</v>
      </c>
      <c r="S19" s="206" t="s">
        <v>96</v>
      </c>
      <c r="T19" s="206" t="s">
        <v>100</v>
      </c>
      <c r="U19" s="206" t="s">
        <v>102</v>
      </c>
      <c r="V19" s="206" t="s">
        <v>110</v>
      </c>
      <c r="W19" s="207" t="s">
        <v>114</v>
      </c>
      <c r="X19" s="207"/>
      <c r="Y19" s="206"/>
      <c r="Z19" s="206"/>
      <c r="AA19" s="207"/>
      <c r="AB19" s="206"/>
      <c r="AC19" s="206"/>
      <c r="AD19" s="207"/>
      <c r="AE19" s="208">
        <f>(X21*1000)+(Z21*100)+AC21</f>
        <v>-429</v>
      </c>
      <c r="AF19" s="187"/>
      <c r="AG19" s="185"/>
      <c r="AH19" s="187"/>
      <c r="AI19" s="185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</row>
    <row r="20" spans="1:77" x14ac:dyDescent="0.2">
      <c r="A20" s="183"/>
      <c r="B20" s="183"/>
      <c r="C20" s="183"/>
      <c r="D20" s="183"/>
      <c r="E20" s="184"/>
      <c r="F20" s="185"/>
      <c r="G20" s="185"/>
      <c r="H20" s="203"/>
      <c r="I20" s="209"/>
      <c r="J20" s="204"/>
      <c r="K20" s="204"/>
      <c r="L20" s="204"/>
      <c r="M20" s="205"/>
      <c r="N20" s="210">
        <v>15</v>
      </c>
      <c r="O20" s="211">
        <v>18</v>
      </c>
      <c r="P20" s="211"/>
      <c r="Q20" s="211"/>
      <c r="R20" s="212"/>
      <c r="S20" s="210">
        <v>16</v>
      </c>
      <c r="T20" s="211">
        <v>6</v>
      </c>
      <c r="U20" s="211"/>
      <c r="V20" s="211"/>
      <c r="W20" s="212"/>
      <c r="X20" s="213"/>
      <c r="Y20" s="214">
        <f>Y71</f>
        <v>0</v>
      </c>
      <c r="Z20" s="214" t="s">
        <v>118</v>
      </c>
      <c r="AA20" s="213">
        <f>AA71</f>
        <v>4</v>
      </c>
      <c r="AB20" s="214">
        <f>SUM(I20:W20)</f>
        <v>55</v>
      </c>
      <c r="AC20" s="214" t="s">
        <v>118</v>
      </c>
      <c r="AD20" s="213">
        <f>SUM(I21:W21)</f>
        <v>84</v>
      </c>
      <c r="AE20" s="215"/>
      <c r="AF20" s="187"/>
      <c r="AG20" s="185"/>
      <c r="AH20" s="187"/>
      <c r="AI20" s="185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</row>
    <row r="21" spans="1:77" x14ac:dyDescent="0.2">
      <c r="A21" s="183"/>
      <c r="B21" s="183"/>
      <c r="C21" s="183"/>
      <c r="D21" s="183"/>
      <c r="E21" s="184"/>
      <c r="F21" s="185">
        <v>2</v>
      </c>
      <c r="G21" s="216" t="s">
        <v>95</v>
      </c>
      <c r="H21" s="203" t="s">
        <v>90</v>
      </c>
      <c r="I21" s="209"/>
      <c r="J21" s="204"/>
      <c r="K21" s="204"/>
      <c r="L21" s="204"/>
      <c r="M21" s="205"/>
      <c r="N21" s="210">
        <v>21</v>
      </c>
      <c r="O21" s="211">
        <v>21</v>
      </c>
      <c r="P21" s="211"/>
      <c r="Q21" s="211"/>
      <c r="R21" s="212"/>
      <c r="S21" s="210">
        <v>21</v>
      </c>
      <c r="T21" s="211">
        <v>21</v>
      </c>
      <c r="U21" s="211"/>
      <c r="V21" s="211"/>
      <c r="W21" s="212"/>
      <c r="X21" s="217">
        <f>X71</f>
        <v>0</v>
      </c>
      <c r="Y21" s="214"/>
      <c r="Z21" s="218">
        <f>Y20-AA20</f>
        <v>-4</v>
      </c>
      <c r="AA21" s="213"/>
      <c r="AB21" s="214"/>
      <c r="AC21" s="218">
        <f>AB20-AD20</f>
        <v>-29</v>
      </c>
      <c r="AD21" s="213"/>
      <c r="AE21" s="219">
        <f>RANK(AE19,($AE$19,$AE$23,$AE$27),0)</f>
        <v>3</v>
      </c>
      <c r="AF21" s="187" t="s">
        <v>96</v>
      </c>
      <c r="AG21" s="220" t="str">
        <f>IF($AE$21=1,$G$21,IF($AE$25=1,$G$25,IF($AE$29=1,$G$29," ")))</f>
        <v>Suter Santina/Frank Lucas</v>
      </c>
      <c r="AH21" s="187" t="s">
        <v>98</v>
      </c>
      <c r="AI21" s="185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</row>
    <row r="22" spans="1:77" ht="13.5" thickBot="1" x14ac:dyDescent="0.25">
      <c r="A22" s="183"/>
      <c r="B22" s="183"/>
      <c r="C22" s="183"/>
      <c r="D22" s="183"/>
      <c r="E22" s="184"/>
      <c r="F22" s="188"/>
      <c r="G22" s="221"/>
      <c r="H22" s="198"/>
      <c r="I22" s="222"/>
      <c r="J22" s="222"/>
      <c r="K22" s="222"/>
      <c r="L22" s="222"/>
      <c r="M22" s="223"/>
      <c r="N22" s="200"/>
      <c r="O22" s="200"/>
      <c r="P22" s="200"/>
      <c r="Q22" s="200"/>
      <c r="R22" s="199"/>
      <c r="S22" s="200"/>
      <c r="T22" s="200"/>
      <c r="U22" s="200"/>
      <c r="V22" s="200"/>
      <c r="W22" s="199"/>
      <c r="X22" s="199"/>
      <c r="Y22" s="200"/>
      <c r="Z22" s="200"/>
      <c r="AA22" s="199"/>
      <c r="AB22" s="200"/>
      <c r="AC22" s="200"/>
      <c r="AD22" s="199"/>
      <c r="AE22" s="201"/>
      <c r="AF22" s="191"/>
      <c r="AG22" s="188"/>
      <c r="AH22" s="191"/>
      <c r="AI22" s="185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</row>
    <row r="23" spans="1:77" x14ac:dyDescent="0.2">
      <c r="A23" s="183"/>
      <c r="B23" s="183"/>
      <c r="C23" s="183"/>
      <c r="D23" s="183"/>
      <c r="E23" s="184"/>
      <c r="F23" s="185"/>
      <c r="G23" s="185"/>
      <c r="H23" s="203"/>
      <c r="I23" s="206" t="s">
        <v>96</v>
      </c>
      <c r="J23" s="206" t="s">
        <v>100</v>
      </c>
      <c r="K23" s="206" t="s">
        <v>102</v>
      </c>
      <c r="L23" s="206" t="s">
        <v>110</v>
      </c>
      <c r="M23" s="207" t="s">
        <v>114</v>
      </c>
      <c r="N23" s="204"/>
      <c r="O23" s="204"/>
      <c r="P23" s="204"/>
      <c r="Q23" s="204"/>
      <c r="R23" s="205"/>
      <c r="S23" s="206" t="s">
        <v>96</v>
      </c>
      <c r="T23" s="206" t="s">
        <v>100</v>
      </c>
      <c r="U23" s="206" t="s">
        <v>102</v>
      </c>
      <c r="V23" s="206" t="s">
        <v>110</v>
      </c>
      <c r="W23" s="207" t="s">
        <v>114</v>
      </c>
      <c r="X23" s="207"/>
      <c r="Y23" s="206"/>
      <c r="Z23" s="206"/>
      <c r="AA23" s="207"/>
      <c r="AB23" s="206"/>
      <c r="AC23" s="206"/>
      <c r="AD23" s="207"/>
      <c r="AE23" s="208">
        <f>(X25*1000)+(Z25*100)+AC25</f>
        <v>1093</v>
      </c>
      <c r="AF23" s="187"/>
      <c r="AG23" s="185"/>
      <c r="AH23" s="187"/>
      <c r="AI23" s="185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</row>
    <row r="24" spans="1:77" x14ac:dyDescent="0.2">
      <c r="A24" s="183"/>
      <c r="B24" s="183"/>
      <c r="C24" s="183"/>
      <c r="D24" s="183"/>
      <c r="E24" s="184"/>
      <c r="F24" s="185"/>
      <c r="G24" s="185"/>
      <c r="H24" s="203"/>
      <c r="I24" s="224">
        <f>N21</f>
        <v>21</v>
      </c>
      <c r="J24" s="224">
        <f>O21</f>
        <v>21</v>
      </c>
      <c r="K24" s="224">
        <f>P21</f>
        <v>0</v>
      </c>
      <c r="L24" s="224">
        <f>Q21</f>
        <v>0</v>
      </c>
      <c r="M24" s="224">
        <f>R21</f>
        <v>0</v>
      </c>
      <c r="N24" s="209"/>
      <c r="O24" s="204"/>
      <c r="P24" s="204"/>
      <c r="Q24" s="204"/>
      <c r="R24" s="205"/>
      <c r="S24" s="210">
        <v>10</v>
      </c>
      <c r="T24" s="211">
        <v>21</v>
      </c>
      <c r="U24" s="211">
        <v>10</v>
      </c>
      <c r="V24" s="211"/>
      <c r="W24" s="212"/>
      <c r="X24" s="213"/>
      <c r="Y24" s="214">
        <f>Y75</f>
        <v>3</v>
      </c>
      <c r="Z24" s="214" t="s">
        <v>118</v>
      </c>
      <c r="AA24" s="213">
        <f>AA75</f>
        <v>2</v>
      </c>
      <c r="AB24" s="214">
        <f>SUM(I24:W24)</f>
        <v>83</v>
      </c>
      <c r="AC24" s="214" t="s">
        <v>118</v>
      </c>
      <c r="AD24" s="213">
        <f>SUM(I25:W25)</f>
        <v>90</v>
      </c>
      <c r="AE24" s="215"/>
      <c r="AF24" s="187"/>
      <c r="AG24" s="185"/>
      <c r="AH24" s="187"/>
      <c r="AI24" s="185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</row>
    <row r="25" spans="1:77" x14ac:dyDescent="0.2">
      <c r="A25" s="183"/>
      <c r="B25" s="183"/>
      <c r="C25" s="183"/>
      <c r="D25" s="183"/>
      <c r="E25" s="184"/>
      <c r="F25" s="185">
        <v>5</v>
      </c>
      <c r="G25" s="216" t="s">
        <v>99</v>
      </c>
      <c r="H25" s="203" t="s">
        <v>91</v>
      </c>
      <c r="I25" s="225">
        <f>N20</f>
        <v>15</v>
      </c>
      <c r="J25" s="224">
        <f>O20</f>
        <v>18</v>
      </c>
      <c r="K25" s="224">
        <f>P20</f>
        <v>0</v>
      </c>
      <c r="L25" s="224">
        <f>Q20</f>
        <v>0</v>
      </c>
      <c r="M25" s="224">
        <f>R20</f>
        <v>0</v>
      </c>
      <c r="N25" s="209"/>
      <c r="O25" s="204"/>
      <c r="P25" s="204"/>
      <c r="Q25" s="204"/>
      <c r="R25" s="205"/>
      <c r="S25" s="210">
        <v>21</v>
      </c>
      <c r="T25" s="211">
        <v>15</v>
      </c>
      <c r="U25" s="211">
        <v>21</v>
      </c>
      <c r="V25" s="211"/>
      <c r="W25" s="212"/>
      <c r="X25" s="217">
        <f>X75</f>
        <v>1</v>
      </c>
      <c r="Y25" s="214"/>
      <c r="Z25" s="218">
        <f>Y24-AA24</f>
        <v>1</v>
      </c>
      <c r="AA25" s="213"/>
      <c r="AB25" s="214"/>
      <c r="AC25" s="218">
        <f>AB24-AD24</f>
        <v>-7</v>
      </c>
      <c r="AD25" s="213"/>
      <c r="AE25" s="219">
        <f>RANK(AE23,($AE$19,$AE$23,$AE$27),0)</f>
        <v>2</v>
      </c>
      <c r="AF25" s="187" t="s">
        <v>100</v>
      </c>
      <c r="AG25" s="220" t="str">
        <f>IF($AE$21=2,$G$21,IF($AE$25=2,$G$25,IF($AE$29=2,$G$29," ")))</f>
        <v>Mäser Jeanine/Sutterlütti Simon</v>
      </c>
      <c r="AH25" s="187" t="s">
        <v>101</v>
      </c>
      <c r="AI25" s="185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</row>
    <row r="26" spans="1:77" ht="13.5" thickBot="1" x14ac:dyDescent="0.25">
      <c r="A26" s="183"/>
      <c r="B26" s="183"/>
      <c r="C26" s="183"/>
      <c r="D26" s="183"/>
      <c r="E26" s="184"/>
      <c r="F26" s="188"/>
      <c r="G26" s="221"/>
      <c r="H26" s="198"/>
      <c r="I26" s="200"/>
      <c r="J26" s="200"/>
      <c r="K26" s="200"/>
      <c r="L26" s="200"/>
      <c r="M26" s="199"/>
      <c r="N26" s="222"/>
      <c r="O26" s="222"/>
      <c r="P26" s="222"/>
      <c r="Q26" s="222"/>
      <c r="R26" s="223"/>
      <c r="S26" s="200"/>
      <c r="T26" s="200"/>
      <c r="U26" s="200"/>
      <c r="V26" s="200"/>
      <c r="W26" s="199"/>
      <c r="X26" s="199"/>
      <c r="Y26" s="200"/>
      <c r="Z26" s="200"/>
      <c r="AA26" s="199"/>
      <c r="AB26" s="200"/>
      <c r="AC26" s="200"/>
      <c r="AD26" s="199"/>
      <c r="AE26" s="201"/>
      <c r="AF26" s="191"/>
      <c r="AG26" s="188"/>
      <c r="AH26" s="191"/>
      <c r="AI26" s="185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</row>
    <row r="27" spans="1:77" x14ac:dyDescent="0.2">
      <c r="A27" s="183"/>
      <c r="B27" s="183"/>
      <c r="C27" s="183"/>
      <c r="D27" s="183"/>
      <c r="E27" s="184"/>
      <c r="F27" s="185"/>
      <c r="G27" s="185"/>
      <c r="H27" s="203"/>
      <c r="I27" s="206" t="s">
        <v>96</v>
      </c>
      <c r="J27" s="206" t="s">
        <v>100</v>
      </c>
      <c r="K27" s="206" t="s">
        <v>102</v>
      </c>
      <c r="L27" s="206" t="s">
        <v>110</v>
      </c>
      <c r="M27" s="207" t="s">
        <v>114</v>
      </c>
      <c r="N27" s="206" t="s">
        <v>96</v>
      </c>
      <c r="O27" s="206" t="s">
        <v>100</v>
      </c>
      <c r="P27" s="206" t="s">
        <v>102</v>
      </c>
      <c r="Q27" s="206" t="s">
        <v>110</v>
      </c>
      <c r="R27" s="207" t="s">
        <v>114</v>
      </c>
      <c r="S27" s="204"/>
      <c r="T27" s="204"/>
      <c r="U27" s="204"/>
      <c r="V27" s="204"/>
      <c r="W27" s="205"/>
      <c r="X27" s="207"/>
      <c r="Y27" s="206"/>
      <c r="Z27" s="206"/>
      <c r="AA27" s="207"/>
      <c r="AB27" s="206"/>
      <c r="AC27" s="206"/>
      <c r="AD27" s="207"/>
      <c r="AE27" s="208">
        <f>(X29*1000)+(Z29*100)+AC29</f>
        <v>2336</v>
      </c>
      <c r="AF27" s="187"/>
      <c r="AG27" s="185"/>
      <c r="AH27" s="187"/>
      <c r="AI27" s="185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</row>
    <row r="28" spans="1:77" x14ac:dyDescent="0.2">
      <c r="A28" s="183"/>
      <c r="B28" s="183"/>
      <c r="C28" s="183"/>
      <c r="D28" s="183"/>
      <c r="E28" s="184"/>
      <c r="F28" s="185"/>
      <c r="G28" s="185"/>
      <c r="H28" s="203"/>
      <c r="I28" s="224">
        <f>S21</f>
        <v>21</v>
      </c>
      <c r="J28" s="224">
        <f>T21</f>
        <v>21</v>
      </c>
      <c r="K28" s="224">
        <f>U21</f>
        <v>0</v>
      </c>
      <c r="L28" s="224">
        <f>V21</f>
        <v>0</v>
      </c>
      <c r="M28" s="208">
        <f>W21</f>
        <v>0</v>
      </c>
      <c r="N28" s="224">
        <f>S25</f>
        <v>21</v>
      </c>
      <c r="O28" s="224">
        <f>T25</f>
        <v>15</v>
      </c>
      <c r="P28" s="224">
        <f>U25</f>
        <v>21</v>
      </c>
      <c r="Q28" s="224">
        <f>V25</f>
        <v>0</v>
      </c>
      <c r="R28" s="224">
        <f>W25</f>
        <v>0</v>
      </c>
      <c r="S28" s="209"/>
      <c r="T28" s="204"/>
      <c r="U28" s="204"/>
      <c r="V28" s="204"/>
      <c r="W28" s="205"/>
      <c r="X28" s="213"/>
      <c r="Y28" s="214">
        <f>Y79</f>
        <v>4</v>
      </c>
      <c r="Z28" s="214" t="s">
        <v>118</v>
      </c>
      <c r="AA28" s="213">
        <f>AA79</f>
        <v>1</v>
      </c>
      <c r="AB28" s="214">
        <f>SUM(I28:W28)</f>
        <v>99</v>
      </c>
      <c r="AC28" s="214" t="s">
        <v>118</v>
      </c>
      <c r="AD28" s="213">
        <f>SUM(I29:W29)</f>
        <v>63</v>
      </c>
      <c r="AE28" s="215"/>
      <c r="AF28" s="187"/>
      <c r="AG28" s="185"/>
      <c r="AH28" s="187"/>
      <c r="AI28" s="185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</row>
    <row r="29" spans="1:77" x14ac:dyDescent="0.2">
      <c r="A29" s="183"/>
      <c r="B29" s="183"/>
      <c r="C29" s="183"/>
      <c r="D29" s="183"/>
      <c r="E29" s="184"/>
      <c r="F29" s="185">
        <v>4</v>
      </c>
      <c r="G29" s="216" t="s">
        <v>97</v>
      </c>
      <c r="H29" s="203" t="s">
        <v>92</v>
      </c>
      <c r="I29" s="225">
        <f>S20</f>
        <v>16</v>
      </c>
      <c r="J29" s="224">
        <f>T20</f>
        <v>6</v>
      </c>
      <c r="K29" s="224">
        <f>U20</f>
        <v>0</v>
      </c>
      <c r="L29" s="224">
        <f>V20</f>
        <v>0</v>
      </c>
      <c r="M29" s="208">
        <f>W20</f>
        <v>0</v>
      </c>
      <c r="N29" s="225">
        <f>S24</f>
        <v>10</v>
      </c>
      <c r="O29" s="224">
        <f>T24</f>
        <v>21</v>
      </c>
      <c r="P29" s="224">
        <f>U24</f>
        <v>10</v>
      </c>
      <c r="Q29" s="224">
        <f>V24</f>
        <v>0</v>
      </c>
      <c r="R29" s="224">
        <f>W24</f>
        <v>0</v>
      </c>
      <c r="S29" s="209"/>
      <c r="T29" s="204"/>
      <c r="U29" s="204"/>
      <c r="V29" s="204"/>
      <c r="W29" s="205"/>
      <c r="X29" s="217">
        <f>X79</f>
        <v>2</v>
      </c>
      <c r="Y29" s="214"/>
      <c r="Z29" s="218">
        <f>Y28-AA28</f>
        <v>3</v>
      </c>
      <c r="AA29" s="213"/>
      <c r="AB29" s="214"/>
      <c r="AC29" s="218">
        <f>AB28-AD28</f>
        <v>36</v>
      </c>
      <c r="AD29" s="213"/>
      <c r="AE29" s="219">
        <f>RANK(AE27,($AE$19,$AE$23,$AE$27),0)</f>
        <v>1</v>
      </c>
      <c r="AF29" s="187" t="s">
        <v>102</v>
      </c>
      <c r="AG29" s="220" t="str">
        <f>IF($AE$21=3,$G$21,IF($AE$25=3,$G$25,IF($AE$29=3,$G$29," ")))</f>
        <v>Längle Angelina/Jäger Timo</v>
      </c>
      <c r="AH29" s="187" t="s">
        <v>103</v>
      </c>
      <c r="AI29" s="185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</row>
    <row r="30" spans="1:77" ht="13.5" thickBot="1" x14ac:dyDescent="0.25">
      <c r="A30" s="183"/>
      <c r="B30" s="183"/>
      <c r="C30" s="183"/>
      <c r="D30" s="183"/>
      <c r="E30" s="184"/>
      <c r="F30" s="188"/>
      <c r="G30" s="221"/>
      <c r="H30" s="198"/>
      <c r="I30" s="200"/>
      <c r="J30" s="200"/>
      <c r="K30" s="200"/>
      <c r="L30" s="200"/>
      <c r="M30" s="199"/>
      <c r="N30" s="200"/>
      <c r="O30" s="200"/>
      <c r="P30" s="200"/>
      <c r="Q30" s="200"/>
      <c r="R30" s="199"/>
      <c r="S30" s="222"/>
      <c r="T30" s="222"/>
      <c r="U30" s="222"/>
      <c r="V30" s="222"/>
      <c r="W30" s="223"/>
      <c r="X30" s="199"/>
      <c r="Y30" s="200"/>
      <c r="Z30" s="200"/>
      <c r="AA30" s="199"/>
      <c r="AB30" s="200"/>
      <c r="AC30" s="200"/>
      <c r="AD30" s="199"/>
      <c r="AE30" s="201"/>
      <c r="AF30" s="191"/>
      <c r="AG30" s="188"/>
      <c r="AH30" s="191"/>
      <c r="AI30" s="185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</row>
    <row r="31" spans="1:77" x14ac:dyDescent="0.2">
      <c r="A31" s="183"/>
      <c r="B31" s="183"/>
      <c r="C31" s="183"/>
      <c r="D31" s="183"/>
      <c r="E31" s="184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7"/>
      <c r="AI31" s="185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</row>
    <row r="32" spans="1:77" x14ac:dyDescent="0.2">
      <c r="A32" s="183"/>
      <c r="B32" s="183"/>
      <c r="C32" s="183"/>
      <c r="D32" s="183"/>
      <c r="E32" s="184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7"/>
      <c r="AI32" s="185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</row>
    <row r="33" spans="1:77" x14ac:dyDescent="0.2">
      <c r="A33" s="183"/>
      <c r="B33" s="183"/>
      <c r="C33" s="183"/>
      <c r="D33" s="183"/>
      <c r="E33" s="184"/>
      <c r="F33" s="185"/>
      <c r="G33" s="185" t="s">
        <v>104</v>
      </c>
      <c r="H33" s="185"/>
      <c r="I33" s="185"/>
      <c r="J33" s="185"/>
      <c r="K33" s="185"/>
      <c r="L33" s="185"/>
      <c r="M33" s="185"/>
      <c r="N33" s="185" t="s">
        <v>105</v>
      </c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 t="s">
        <v>106</v>
      </c>
      <c r="AH33" s="187"/>
      <c r="AI33" s="185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</row>
    <row r="34" spans="1:77" x14ac:dyDescent="0.2">
      <c r="A34" s="183"/>
      <c r="B34" s="183"/>
      <c r="C34" s="183"/>
      <c r="D34" s="183"/>
      <c r="E34" s="184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7"/>
      <c r="AI34" s="185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</row>
    <row r="35" spans="1:77" ht="13.5" thickBot="1" x14ac:dyDescent="0.25">
      <c r="A35" s="183"/>
      <c r="B35" s="183"/>
      <c r="C35" s="183"/>
      <c r="D35" s="183"/>
      <c r="E35" s="184"/>
      <c r="F35" s="188" t="s">
        <v>84</v>
      </c>
      <c r="G35" s="188" t="str">
        <f>AG3</f>
        <v>Reinbacher Theresa/Goripow Julian</v>
      </c>
      <c r="H35" s="185"/>
      <c r="I35" s="185"/>
      <c r="J35" s="185"/>
      <c r="K35" s="185"/>
      <c r="L35" s="185"/>
      <c r="M35" s="185"/>
      <c r="N35" s="189" t="s">
        <v>83</v>
      </c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85"/>
      <c r="AD35" s="185"/>
      <c r="AE35" s="185"/>
      <c r="AF35" s="185"/>
      <c r="AG35" s="189" t="s">
        <v>83</v>
      </c>
      <c r="AH35" s="191" t="s">
        <v>96</v>
      </c>
      <c r="AI35" s="185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</row>
    <row r="36" spans="1:77" x14ac:dyDescent="0.2">
      <c r="A36" s="183"/>
      <c r="B36" s="183"/>
      <c r="C36" s="183"/>
      <c r="D36" s="183"/>
      <c r="E36" s="184"/>
      <c r="F36" s="185"/>
      <c r="G36" s="185"/>
      <c r="H36" s="193"/>
      <c r="I36" s="185"/>
      <c r="J36" s="185"/>
      <c r="K36" s="185"/>
      <c r="L36" s="185"/>
      <c r="M36" s="185"/>
      <c r="N36" s="194" t="s">
        <v>158</v>
      </c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3"/>
      <c r="AD36" s="185"/>
      <c r="AE36" s="185"/>
      <c r="AF36" s="185"/>
      <c r="AG36" s="194" t="s">
        <v>159</v>
      </c>
      <c r="AH36" s="187"/>
      <c r="AI36" s="185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</row>
    <row r="37" spans="1:77" x14ac:dyDescent="0.2">
      <c r="A37" s="183"/>
      <c r="B37" s="183"/>
      <c r="C37" s="183"/>
      <c r="D37" s="183"/>
      <c r="E37" s="184"/>
      <c r="F37" s="185"/>
      <c r="G37" s="185"/>
      <c r="H37" s="193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93"/>
      <c r="AD37" s="185"/>
      <c r="AE37" s="185"/>
      <c r="AF37" s="185"/>
      <c r="AG37" s="185"/>
      <c r="AH37" s="187"/>
      <c r="AI37" s="185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</row>
    <row r="38" spans="1:77" x14ac:dyDescent="0.2">
      <c r="A38" s="183"/>
      <c r="B38" s="183"/>
      <c r="C38" s="183"/>
      <c r="D38" s="183"/>
      <c r="E38" s="184"/>
      <c r="F38" s="185"/>
      <c r="G38" s="185"/>
      <c r="H38" s="193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93"/>
      <c r="AD38" s="185"/>
      <c r="AE38" s="185"/>
      <c r="AF38" s="185"/>
      <c r="AG38" s="185"/>
      <c r="AH38" s="187"/>
      <c r="AI38" s="185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</row>
    <row r="39" spans="1:77" ht="13.5" thickBot="1" x14ac:dyDescent="0.25">
      <c r="A39" s="183"/>
      <c r="B39" s="183"/>
      <c r="C39" s="183"/>
      <c r="D39" s="183"/>
      <c r="E39" s="184"/>
      <c r="F39" s="188" t="s">
        <v>101</v>
      </c>
      <c r="G39" s="188" t="str">
        <f>AG25</f>
        <v>Mäser Jeanine/Sutterlütti Simon</v>
      </c>
      <c r="H39" s="193"/>
      <c r="I39" s="185"/>
      <c r="J39" s="185"/>
      <c r="K39" s="185"/>
      <c r="L39" s="185"/>
      <c r="M39" s="185"/>
      <c r="N39" s="189" t="s">
        <v>86</v>
      </c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3"/>
      <c r="AD39" s="185"/>
      <c r="AE39" s="185"/>
      <c r="AF39" s="185"/>
      <c r="AG39" s="196" t="str">
        <f>IF(AG35="Sieger","Verlierer",IF(AG35=N35,N39,N35))</f>
        <v>Rinner Sophie/Hawlitzky Martin</v>
      </c>
      <c r="AH39" s="191" t="s">
        <v>100</v>
      </c>
      <c r="AI39" s="185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</row>
    <row r="40" spans="1:77" x14ac:dyDescent="0.2">
      <c r="A40" s="183"/>
      <c r="B40" s="183"/>
      <c r="C40" s="183"/>
      <c r="D40" s="183"/>
      <c r="E40" s="184"/>
      <c r="F40" s="185"/>
      <c r="G40" s="185"/>
      <c r="H40" s="185"/>
      <c r="I40" s="185"/>
      <c r="J40" s="185"/>
      <c r="K40" s="185"/>
      <c r="L40" s="185"/>
      <c r="M40" s="185"/>
      <c r="N40" s="194" t="s">
        <v>108</v>
      </c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85"/>
      <c r="AD40" s="185"/>
      <c r="AE40" s="185"/>
      <c r="AF40" s="185"/>
      <c r="AG40" s="197" t="s">
        <v>160</v>
      </c>
      <c r="AH40" s="187"/>
      <c r="AI40" s="185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</row>
    <row r="41" spans="1:77" x14ac:dyDescent="0.2">
      <c r="A41" s="183"/>
      <c r="B41" s="183"/>
      <c r="C41" s="183"/>
      <c r="D41" s="183"/>
      <c r="E41" s="184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7"/>
      <c r="AI41" s="185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</row>
    <row r="42" spans="1:77" x14ac:dyDescent="0.2">
      <c r="A42" s="183"/>
      <c r="B42" s="183"/>
      <c r="C42" s="183"/>
      <c r="D42" s="183"/>
      <c r="E42" s="184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7"/>
      <c r="AI42" s="185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</row>
    <row r="43" spans="1:77" ht="13.5" thickBot="1" x14ac:dyDescent="0.25">
      <c r="A43" s="183"/>
      <c r="B43" s="183"/>
      <c r="C43" s="183"/>
      <c r="D43" s="183"/>
      <c r="E43" s="184"/>
      <c r="F43" s="188" t="s">
        <v>87</v>
      </c>
      <c r="G43" s="188" t="str">
        <f>AG7</f>
        <v>Rinner Sophie/Hawlitzky Martin</v>
      </c>
      <c r="H43" s="185"/>
      <c r="I43" s="185"/>
      <c r="J43" s="185"/>
      <c r="K43" s="185"/>
      <c r="L43" s="185"/>
      <c r="M43" s="185"/>
      <c r="N43" s="196" t="str">
        <f>IF(N35="Sieger","Verlierer",IF(N35=G35,G39,G35))</f>
        <v>Mäser Jeanine/Sutterlütti Simon</v>
      </c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5"/>
      <c r="AD43" s="185"/>
      <c r="AE43" s="185"/>
      <c r="AF43" s="185"/>
      <c r="AG43" s="189" t="s">
        <v>97</v>
      </c>
      <c r="AH43" s="191" t="s">
        <v>102</v>
      </c>
      <c r="AI43" s="185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</row>
    <row r="44" spans="1:77" x14ac:dyDescent="0.2">
      <c r="A44" s="183"/>
      <c r="B44" s="183"/>
      <c r="C44" s="183"/>
      <c r="D44" s="183"/>
      <c r="E44" s="184"/>
      <c r="F44" s="185"/>
      <c r="G44" s="185"/>
      <c r="H44" s="193"/>
      <c r="I44" s="185"/>
      <c r="J44" s="185"/>
      <c r="K44" s="185"/>
      <c r="L44" s="185"/>
      <c r="M44" s="185"/>
      <c r="N44" s="197" t="s">
        <v>107</v>
      </c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93"/>
      <c r="AD44" s="185"/>
      <c r="AE44" s="185"/>
      <c r="AF44" s="185"/>
      <c r="AG44" s="194" t="s">
        <v>112</v>
      </c>
      <c r="AH44" s="187"/>
      <c r="AI44" s="185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</row>
    <row r="45" spans="1:77" x14ac:dyDescent="0.2">
      <c r="A45" s="183"/>
      <c r="B45" s="183"/>
      <c r="C45" s="183"/>
      <c r="D45" s="183"/>
      <c r="E45" s="184"/>
      <c r="F45" s="185"/>
      <c r="G45" s="185"/>
      <c r="H45" s="193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93"/>
      <c r="AD45" s="185"/>
      <c r="AE45" s="185"/>
      <c r="AF45" s="185"/>
      <c r="AG45" s="185"/>
      <c r="AH45" s="187"/>
      <c r="AI45" s="185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</row>
    <row r="46" spans="1:77" x14ac:dyDescent="0.2">
      <c r="A46" s="183"/>
      <c r="B46" s="183"/>
      <c r="C46" s="183"/>
      <c r="D46" s="183"/>
      <c r="E46" s="184"/>
      <c r="F46" s="185"/>
      <c r="G46" s="185"/>
      <c r="H46" s="193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93"/>
      <c r="AD46" s="185"/>
      <c r="AE46" s="185"/>
      <c r="AF46" s="185"/>
      <c r="AG46" s="185"/>
      <c r="AH46" s="187"/>
      <c r="AI46" s="185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</row>
    <row r="47" spans="1:77" ht="13.5" thickBot="1" x14ac:dyDescent="0.25">
      <c r="A47" s="183"/>
      <c r="B47" s="183"/>
      <c r="C47" s="183"/>
      <c r="D47" s="183"/>
      <c r="E47" s="184"/>
      <c r="F47" s="188" t="s">
        <v>98</v>
      </c>
      <c r="G47" s="188" t="str">
        <f>AG21</f>
        <v>Suter Santina/Frank Lucas</v>
      </c>
      <c r="H47" s="193"/>
      <c r="I47" s="185"/>
      <c r="J47" s="185"/>
      <c r="K47" s="185"/>
      <c r="L47" s="185"/>
      <c r="M47" s="185"/>
      <c r="N47" s="196" t="str">
        <f>IF(N39="Sieger","Verlierer",IF(N39=G43,G47,G43))</f>
        <v>Suter Santina/Frank Lucas</v>
      </c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93"/>
      <c r="AD47" s="185"/>
      <c r="AE47" s="185"/>
      <c r="AF47" s="185"/>
      <c r="AG47" s="196" t="str">
        <f>IF(AG43="Sieger","Verlierer",IF(AG43=N43,N47,N43))</f>
        <v>Mäser Jeanine/Sutterlütti Simon</v>
      </c>
      <c r="AH47" s="191" t="s">
        <v>110</v>
      </c>
      <c r="AI47" s="185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</row>
    <row r="48" spans="1:77" x14ac:dyDescent="0.2">
      <c r="A48" s="183"/>
      <c r="B48" s="183"/>
      <c r="C48" s="183"/>
      <c r="D48" s="183"/>
      <c r="E48" s="184"/>
      <c r="F48" s="185"/>
      <c r="G48" s="185"/>
      <c r="H48" s="185"/>
      <c r="I48" s="185"/>
      <c r="J48" s="185"/>
      <c r="K48" s="185"/>
      <c r="L48" s="185"/>
      <c r="M48" s="185"/>
      <c r="N48" s="197" t="s">
        <v>111</v>
      </c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97" t="s">
        <v>109</v>
      </c>
      <c r="AH48" s="187"/>
      <c r="AI48" s="185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</row>
    <row r="49" spans="1:77" x14ac:dyDescent="0.2">
      <c r="A49" s="183"/>
      <c r="B49" s="183"/>
      <c r="C49" s="183"/>
      <c r="D49" s="183"/>
      <c r="E49" s="184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  <c r="AH49" s="187"/>
      <c r="AI49" s="185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</row>
    <row r="50" spans="1:77" x14ac:dyDescent="0.2">
      <c r="A50" s="183"/>
      <c r="B50" s="183"/>
      <c r="C50" s="183"/>
      <c r="D50" s="183"/>
      <c r="E50" s="184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7"/>
      <c r="AI50" s="185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</row>
    <row r="51" spans="1:77" ht="13.5" thickBot="1" x14ac:dyDescent="0.25">
      <c r="A51" s="183"/>
      <c r="B51" s="183"/>
      <c r="C51" s="183"/>
      <c r="D51" s="183"/>
      <c r="E51" s="184"/>
      <c r="F51" s="188"/>
      <c r="G51" s="188" t="s">
        <v>113</v>
      </c>
      <c r="H51" s="198"/>
      <c r="I51" s="191"/>
      <c r="J51" s="191"/>
      <c r="K51" s="191" t="s">
        <v>90</v>
      </c>
      <c r="L51" s="191"/>
      <c r="M51" s="198"/>
      <c r="N51" s="191"/>
      <c r="O51" s="191"/>
      <c r="P51" s="191" t="s">
        <v>91</v>
      </c>
      <c r="Q51" s="191"/>
      <c r="R51" s="198"/>
      <c r="S51" s="191"/>
      <c r="T51" s="191"/>
      <c r="U51" s="191" t="s">
        <v>92</v>
      </c>
      <c r="V51" s="191"/>
      <c r="W51" s="198"/>
      <c r="X51" s="199" t="s">
        <v>93</v>
      </c>
      <c r="Y51" s="200"/>
      <c r="Z51" s="200" t="s">
        <v>94</v>
      </c>
      <c r="AA51" s="199"/>
      <c r="AB51" s="200"/>
      <c r="AC51" s="200" t="s">
        <v>23</v>
      </c>
      <c r="AD51" s="199"/>
      <c r="AE51" s="201" t="s">
        <v>117</v>
      </c>
      <c r="AF51" s="188"/>
      <c r="AG51" s="188"/>
      <c r="AH51" s="202"/>
      <c r="AI51" s="185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</row>
    <row r="52" spans="1:77" x14ac:dyDescent="0.2">
      <c r="A52" s="183"/>
      <c r="B52" s="183"/>
      <c r="C52" s="183"/>
      <c r="D52" s="183"/>
      <c r="E52" s="184"/>
      <c r="F52" s="185"/>
      <c r="G52" s="185"/>
      <c r="H52" s="203"/>
      <c r="I52" s="204"/>
      <c r="J52" s="204"/>
      <c r="K52" s="204"/>
      <c r="L52" s="204"/>
      <c r="M52" s="205"/>
      <c r="N52" s="206" t="s">
        <v>96</v>
      </c>
      <c r="O52" s="206" t="s">
        <v>100</v>
      </c>
      <c r="P52" s="206" t="s">
        <v>102</v>
      </c>
      <c r="Q52" s="206" t="s">
        <v>110</v>
      </c>
      <c r="R52" s="207" t="s">
        <v>114</v>
      </c>
      <c r="S52" s="206" t="s">
        <v>96</v>
      </c>
      <c r="T52" s="206" t="s">
        <v>100</v>
      </c>
      <c r="U52" s="206" t="s">
        <v>102</v>
      </c>
      <c r="V52" s="206" t="s">
        <v>110</v>
      </c>
      <c r="W52" s="207" t="s">
        <v>114</v>
      </c>
      <c r="X52" s="207"/>
      <c r="Y52" s="206"/>
      <c r="Z52" s="206"/>
      <c r="AA52" s="207"/>
      <c r="AB52" s="206"/>
      <c r="AC52" s="206"/>
      <c r="AD52" s="207"/>
      <c r="AE52" s="208">
        <f>(X54*1000)+(Z54*100)+AC54</f>
        <v>2441</v>
      </c>
      <c r="AF52" s="187"/>
      <c r="AG52" s="185"/>
      <c r="AH52" s="187"/>
      <c r="AI52" s="185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</row>
    <row r="53" spans="1:77" x14ac:dyDescent="0.2">
      <c r="A53" s="183"/>
      <c r="B53" s="183"/>
      <c r="C53" s="183"/>
      <c r="D53" s="183"/>
      <c r="E53" s="184"/>
      <c r="F53" s="185"/>
      <c r="G53" s="185"/>
      <c r="H53" s="203"/>
      <c r="I53" s="209"/>
      <c r="J53" s="204"/>
      <c r="K53" s="204"/>
      <c r="L53" s="204"/>
      <c r="M53" s="205"/>
      <c r="N53" s="210">
        <v>21</v>
      </c>
      <c r="O53" s="211">
        <v>21</v>
      </c>
      <c r="P53" s="211"/>
      <c r="Q53" s="211"/>
      <c r="R53" s="212"/>
      <c r="S53" s="210">
        <v>21</v>
      </c>
      <c r="T53" s="211">
        <v>21</v>
      </c>
      <c r="U53" s="211"/>
      <c r="V53" s="211"/>
      <c r="W53" s="212"/>
      <c r="X53" s="213"/>
      <c r="Y53" s="214">
        <f>Y104</f>
        <v>4</v>
      </c>
      <c r="Z53" s="214" t="s">
        <v>118</v>
      </c>
      <c r="AA53" s="213">
        <f>AA104</f>
        <v>0</v>
      </c>
      <c r="AB53" s="214">
        <f>SUM(I53:W53)</f>
        <v>84</v>
      </c>
      <c r="AC53" s="214" t="s">
        <v>118</v>
      </c>
      <c r="AD53" s="213">
        <f>SUM(I54:W54)</f>
        <v>43</v>
      </c>
      <c r="AE53" s="215"/>
      <c r="AF53" s="187"/>
      <c r="AG53" s="185"/>
      <c r="AH53" s="187"/>
      <c r="AI53" s="185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</row>
    <row r="54" spans="1:77" x14ac:dyDescent="0.2">
      <c r="A54" s="183"/>
      <c r="B54" s="183"/>
      <c r="C54" s="183"/>
      <c r="D54" s="183"/>
      <c r="E54" s="184"/>
      <c r="F54" s="185" t="s">
        <v>88</v>
      </c>
      <c r="G54" s="185" t="str">
        <f>AG11</f>
        <v>Schuster Bianca/ Dobler Noel</v>
      </c>
      <c r="H54" s="203" t="s">
        <v>90</v>
      </c>
      <c r="I54" s="209"/>
      <c r="J54" s="204"/>
      <c r="K54" s="204"/>
      <c r="L54" s="204"/>
      <c r="M54" s="205"/>
      <c r="N54" s="210">
        <v>9</v>
      </c>
      <c r="O54" s="211">
        <v>6</v>
      </c>
      <c r="P54" s="211"/>
      <c r="Q54" s="211"/>
      <c r="R54" s="212"/>
      <c r="S54" s="210">
        <v>19</v>
      </c>
      <c r="T54" s="211">
        <v>9</v>
      </c>
      <c r="U54" s="211"/>
      <c r="V54" s="211"/>
      <c r="W54" s="212"/>
      <c r="X54" s="217">
        <f>X104</f>
        <v>2</v>
      </c>
      <c r="Y54" s="214"/>
      <c r="Z54" s="218">
        <f>Y53-AA53</f>
        <v>4</v>
      </c>
      <c r="AA54" s="213"/>
      <c r="AB54" s="214"/>
      <c r="AC54" s="218">
        <f>AB53-AD53</f>
        <v>41</v>
      </c>
      <c r="AD54" s="213"/>
      <c r="AE54" s="219">
        <f>RANK(AE52,($AE$52,$AE$56,$AE$60),0)</f>
        <v>1</v>
      </c>
      <c r="AF54" s="187" t="s">
        <v>96</v>
      </c>
      <c r="AG54" s="220" t="str">
        <f>IF($AE$54=1,$G$54,IF($AE$58=1,$G$58,IF($AE$62=1,$G$62," ")))</f>
        <v>Schuster Bianca/ Dobler Noel</v>
      </c>
      <c r="AH54" s="187" t="s">
        <v>114</v>
      </c>
      <c r="AI54" s="185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</row>
    <row r="55" spans="1:77" ht="13.5" thickBot="1" x14ac:dyDescent="0.25">
      <c r="A55" s="183"/>
      <c r="B55" s="183"/>
      <c r="C55" s="183"/>
      <c r="D55" s="183"/>
      <c r="E55" s="184"/>
      <c r="F55" s="188"/>
      <c r="G55" s="228"/>
      <c r="H55" s="198"/>
      <c r="I55" s="222"/>
      <c r="J55" s="222"/>
      <c r="K55" s="222"/>
      <c r="L55" s="222"/>
      <c r="M55" s="223"/>
      <c r="N55" s="200"/>
      <c r="O55" s="200"/>
      <c r="P55" s="200"/>
      <c r="Q55" s="200"/>
      <c r="R55" s="199"/>
      <c r="S55" s="200"/>
      <c r="T55" s="200"/>
      <c r="U55" s="200"/>
      <c r="V55" s="200"/>
      <c r="W55" s="199"/>
      <c r="X55" s="199"/>
      <c r="Y55" s="200"/>
      <c r="Z55" s="200"/>
      <c r="AA55" s="199"/>
      <c r="AB55" s="200"/>
      <c r="AC55" s="200"/>
      <c r="AD55" s="199"/>
      <c r="AE55" s="201"/>
      <c r="AF55" s="191"/>
      <c r="AG55" s="188"/>
      <c r="AH55" s="191"/>
      <c r="AI55" s="185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</row>
    <row r="56" spans="1:77" x14ac:dyDescent="0.2">
      <c r="A56" s="183"/>
      <c r="B56" s="183"/>
      <c r="C56" s="183"/>
      <c r="D56" s="183"/>
      <c r="E56" s="184"/>
      <c r="F56" s="185"/>
      <c r="G56" s="185"/>
      <c r="H56" s="203"/>
      <c r="I56" s="206" t="s">
        <v>96</v>
      </c>
      <c r="J56" s="206" t="s">
        <v>100</v>
      </c>
      <c r="K56" s="206" t="s">
        <v>102</v>
      </c>
      <c r="L56" s="206" t="s">
        <v>110</v>
      </c>
      <c r="M56" s="207" t="s">
        <v>114</v>
      </c>
      <c r="N56" s="204"/>
      <c r="O56" s="204"/>
      <c r="P56" s="204"/>
      <c r="Q56" s="204"/>
      <c r="R56" s="205"/>
      <c r="S56" s="206" t="s">
        <v>96</v>
      </c>
      <c r="T56" s="206" t="s">
        <v>100</v>
      </c>
      <c r="U56" s="206" t="s">
        <v>102</v>
      </c>
      <c r="V56" s="206" t="s">
        <v>110</v>
      </c>
      <c r="W56" s="207" t="s">
        <v>114</v>
      </c>
      <c r="X56" s="207"/>
      <c r="Y56" s="206"/>
      <c r="Z56" s="206"/>
      <c r="AA56" s="207"/>
      <c r="AB56" s="206"/>
      <c r="AC56" s="206"/>
      <c r="AD56" s="207"/>
      <c r="AE56" s="208">
        <f>(X58*1000)+(Z58*100)+AC58</f>
        <v>-340</v>
      </c>
      <c r="AF56" s="187"/>
      <c r="AG56" s="185"/>
      <c r="AH56" s="187"/>
      <c r="AI56" s="185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</row>
    <row r="57" spans="1:77" x14ac:dyDescent="0.2">
      <c r="A57" s="183"/>
      <c r="B57" s="183"/>
      <c r="C57" s="183"/>
      <c r="D57" s="183"/>
      <c r="E57" s="184"/>
      <c r="F57" s="185"/>
      <c r="G57" s="185"/>
      <c r="H57" s="203"/>
      <c r="I57" s="224">
        <f>N54</f>
        <v>9</v>
      </c>
      <c r="J57" s="224">
        <f>O54</f>
        <v>6</v>
      </c>
      <c r="K57" s="224">
        <f>P54</f>
        <v>0</v>
      </c>
      <c r="L57" s="224">
        <f>Q54</f>
        <v>0</v>
      </c>
      <c r="M57" s="224">
        <f>R54</f>
        <v>0</v>
      </c>
      <c r="N57" s="209"/>
      <c r="O57" s="204"/>
      <c r="P57" s="204"/>
      <c r="Q57" s="204"/>
      <c r="R57" s="205"/>
      <c r="S57" s="210">
        <v>21</v>
      </c>
      <c r="T57" s="211">
        <v>12</v>
      </c>
      <c r="U57" s="211">
        <v>13</v>
      </c>
      <c r="V57" s="211"/>
      <c r="W57" s="212"/>
      <c r="X57" s="213"/>
      <c r="Y57" s="214">
        <f>Y108</f>
        <v>1</v>
      </c>
      <c r="Z57" s="214" t="s">
        <v>118</v>
      </c>
      <c r="AA57" s="213">
        <f>AA108</f>
        <v>4</v>
      </c>
      <c r="AB57" s="214">
        <f>SUM(I57:W57)</f>
        <v>61</v>
      </c>
      <c r="AC57" s="214" t="s">
        <v>118</v>
      </c>
      <c r="AD57" s="213">
        <f>SUM(I58:W58)</f>
        <v>101</v>
      </c>
      <c r="AE57" s="215"/>
      <c r="AF57" s="187"/>
      <c r="AG57" s="185"/>
      <c r="AH57" s="187"/>
      <c r="AI57" s="185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</row>
    <row r="58" spans="1:77" x14ac:dyDescent="0.2">
      <c r="A58" s="183"/>
      <c r="B58" s="183"/>
      <c r="C58" s="183"/>
      <c r="D58" s="183"/>
      <c r="E58" s="184"/>
      <c r="F58" s="185" t="s">
        <v>103</v>
      </c>
      <c r="G58" s="185" t="str">
        <f>AG29</f>
        <v>Längle Angelina/Jäger Timo</v>
      </c>
      <c r="H58" s="203" t="s">
        <v>91</v>
      </c>
      <c r="I58" s="225">
        <f>N53</f>
        <v>21</v>
      </c>
      <c r="J58" s="224">
        <f>O53</f>
        <v>21</v>
      </c>
      <c r="K58" s="224">
        <f>P53</f>
        <v>0</v>
      </c>
      <c r="L58" s="224">
        <f>Q53</f>
        <v>0</v>
      </c>
      <c r="M58" s="224">
        <f>R53</f>
        <v>0</v>
      </c>
      <c r="N58" s="209"/>
      <c r="O58" s="204"/>
      <c r="P58" s="204"/>
      <c r="Q58" s="204"/>
      <c r="R58" s="205"/>
      <c r="S58" s="210">
        <v>17</v>
      </c>
      <c r="T58" s="211">
        <v>21</v>
      </c>
      <c r="U58" s="211">
        <v>21</v>
      </c>
      <c r="V58" s="211"/>
      <c r="W58" s="212"/>
      <c r="X58" s="217">
        <f>X108</f>
        <v>0</v>
      </c>
      <c r="Y58" s="214"/>
      <c r="Z58" s="218">
        <f>Y57-AA57</f>
        <v>-3</v>
      </c>
      <c r="AA58" s="213"/>
      <c r="AB58" s="214"/>
      <c r="AC58" s="218">
        <f>AB57-AD57</f>
        <v>-40</v>
      </c>
      <c r="AD58" s="213"/>
      <c r="AE58" s="219">
        <f>RANK(AE56,($AE$52,$AE$56,$AE$60),0)</f>
        <v>3</v>
      </c>
      <c r="AF58" s="187" t="s">
        <v>100</v>
      </c>
      <c r="AG58" s="220" t="str">
        <f>IF($AE$54=2,$G$54,IF($AE$58=2,$G$58,IF($AE$62=2,$G$62," ")))</f>
        <v>Koller Natalie/Koller Simon</v>
      </c>
      <c r="AH58" s="187" t="s">
        <v>115</v>
      </c>
      <c r="AI58" s="185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</row>
    <row r="59" spans="1:77" ht="13.5" thickBot="1" x14ac:dyDescent="0.25">
      <c r="A59" s="183"/>
      <c r="B59" s="183"/>
      <c r="C59" s="183"/>
      <c r="D59" s="183"/>
      <c r="E59" s="184"/>
      <c r="F59" s="188"/>
      <c r="G59" s="228"/>
      <c r="H59" s="198"/>
      <c r="I59" s="200"/>
      <c r="J59" s="200"/>
      <c r="K59" s="200"/>
      <c r="L59" s="200"/>
      <c r="M59" s="199"/>
      <c r="N59" s="222"/>
      <c r="O59" s="222"/>
      <c r="P59" s="222"/>
      <c r="Q59" s="222"/>
      <c r="R59" s="223"/>
      <c r="S59" s="200"/>
      <c r="T59" s="200"/>
      <c r="U59" s="200"/>
      <c r="V59" s="200"/>
      <c r="W59" s="199"/>
      <c r="X59" s="199"/>
      <c r="Y59" s="200"/>
      <c r="Z59" s="200"/>
      <c r="AA59" s="199"/>
      <c r="AB59" s="200"/>
      <c r="AC59" s="200"/>
      <c r="AD59" s="199"/>
      <c r="AE59" s="201"/>
      <c r="AF59" s="191"/>
      <c r="AG59" s="188"/>
      <c r="AH59" s="191"/>
      <c r="AI59" s="185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</row>
    <row r="60" spans="1:77" x14ac:dyDescent="0.2">
      <c r="A60" s="183"/>
      <c r="B60" s="183"/>
      <c r="C60" s="183"/>
      <c r="D60" s="183"/>
      <c r="E60" s="184"/>
      <c r="F60" s="185"/>
      <c r="G60" s="185"/>
      <c r="H60" s="203"/>
      <c r="I60" s="206" t="s">
        <v>96</v>
      </c>
      <c r="J60" s="206" t="s">
        <v>100</v>
      </c>
      <c r="K60" s="206" t="s">
        <v>102</v>
      </c>
      <c r="L60" s="206" t="s">
        <v>110</v>
      </c>
      <c r="M60" s="207" t="s">
        <v>114</v>
      </c>
      <c r="N60" s="206" t="s">
        <v>96</v>
      </c>
      <c r="O60" s="206" t="s">
        <v>100</v>
      </c>
      <c r="P60" s="206" t="s">
        <v>102</v>
      </c>
      <c r="Q60" s="206" t="s">
        <v>110</v>
      </c>
      <c r="R60" s="207" t="s">
        <v>114</v>
      </c>
      <c r="S60" s="204"/>
      <c r="T60" s="204"/>
      <c r="U60" s="204"/>
      <c r="V60" s="204"/>
      <c r="W60" s="205"/>
      <c r="X60" s="207"/>
      <c r="Y60" s="206"/>
      <c r="Z60" s="206"/>
      <c r="AA60" s="207"/>
      <c r="AB60" s="206"/>
      <c r="AC60" s="206"/>
      <c r="AD60" s="207"/>
      <c r="AE60" s="208">
        <f>(X62*1000)+(Z62*100)+AC62</f>
        <v>899</v>
      </c>
      <c r="AF60" s="187"/>
      <c r="AG60" s="185"/>
      <c r="AH60" s="187"/>
      <c r="AI60" s="185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</row>
    <row r="61" spans="1:77" x14ac:dyDescent="0.2">
      <c r="A61" s="183"/>
      <c r="B61" s="183"/>
      <c r="C61" s="183"/>
      <c r="D61" s="183"/>
      <c r="E61" s="184"/>
      <c r="F61" s="185"/>
      <c r="G61" s="185"/>
      <c r="H61" s="203"/>
      <c r="I61" s="224">
        <f>S54</f>
        <v>19</v>
      </c>
      <c r="J61" s="224">
        <f>T54</f>
        <v>9</v>
      </c>
      <c r="K61" s="224">
        <f>U54</f>
        <v>0</v>
      </c>
      <c r="L61" s="224">
        <f>V54</f>
        <v>0</v>
      </c>
      <c r="M61" s="208">
        <f>W54</f>
        <v>0</v>
      </c>
      <c r="N61" s="224">
        <f>S58</f>
        <v>17</v>
      </c>
      <c r="O61" s="224">
        <f>T58</f>
        <v>21</v>
      </c>
      <c r="P61" s="224">
        <f>U58</f>
        <v>21</v>
      </c>
      <c r="Q61" s="224">
        <f>V58</f>
        <v>0</v>
      </c>
      <c r="R61" s="224">
        <f>W58</f>
        <v>0</v>
      </c>
      <c r="S61" s="209"/>
      <c r="T61" s="204"/>
      <c r="U61" s="204"/>
      <c r="V61" s="204"/>
      <c r="W61" s="205"/>
      <c r="X61" s="213"/>
      <c r="Y61" s="214">
        <f>Y112</f>
        <v>2</v>
      </c>
      <c r="Z61" s="214" t="s">
        <v>118</v>
      </c>
      <c r="AA61" s="213">
        <f>AA112</f>
        <v>3</v>
      </c>
      <c r="AB61" s="214">
        <f>SUM(I61:W61)</f>
        <v>87</v>
      </c>
      <c r="AC61" s="214" t="s">
        <v>118</v>
      </c>
      <c r="AD61" s="213">
        <f>SUM(I62:W62)</f>
        <v>88</v>
      </c>
      <c r="AE61" s="215"/>
      <c r="AF61" s="187"/>
      <c r="AG61" s="185"/>
      <c r="AH61" s="187"/>
      <c r="AI61" s="185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</row>
    <row r="62" spans="1:77" x14ac:dyDescent="0.2">
      <c r="A62" s="183"/>
      <c r="B62" s="183"/>
      <c r="C62" s="183"/>
      <c r="D62" s="183"/>
      <c r="E62" s="184"/>
      <c r="F62" s="185" t="s">
        <v>89</v>
      </c>
      <c r="G62" s="185" t="str">
        <f>AG15</f>
        <v>Koller Natalie/Koller Simon</v>
      </c>
      <c r="H62" s="203" t="s">
        <v>92</v>
      </c>
      <c r="I62" s="225">
        <f>S53</f>
        <v>21</v>
      </c>
      <c r="J62" s="224">
        <f>T53</f>
        <v>21</v>
      </c>
      <c r="K62" s="224">
        <f>U53</f>
        <v>0</v>
      </c>
      <c r="L62" s="224">
        <f>V53</f>
        <v>0</v>
      </c>
      <c r="M62" s="208">
        <f>W53</f>
        <v>0</v>
      </c>
      <c r="N62" s="225">
        <f>S57</f>
        <v>21</v>
      </c>
      <c r="O62" s="224">
        <f>T57</f>
        <v>12</v>
      </c>
      <c r="P62" s="224">
        <f>U57</f>
        <v>13</v>
      </c>
      <c r="Q62" s="224">
        <f>V57</f>
        <v>0</v>
      </c>
      <c r="R62" s="224">
        <f>W57</f>
        <v>0</v>
      </c>
      <c r="S62" s="209"/>
      <c r="T62" s="204"/>
      <c r="U62" s="204"/>
      <c r="V62" s="204"/>
      <c r="W62" s="205"/>
      <c r="X62" s="217">
        <f>X112</f>
        <v>1</v>
      </c>
      <c r="Y62" s="214"/>
      <c r="Z62" s="218">
        <f>Y61-AA61</f>
        <v>-1</v>
      </c>
      <c r="AA62" s="213"/>
      <c r="AB62" s="214"/>
      <c r="AC62" s="218">
        <f>AB61-AD61</f>
        <v>-1</v>
      </c>
      <c r="AD62" s="213"/>
      <c r="AE62" s="219">
        <f>RANK(AE60,($AE$52,$AE$56,$AE$60),0)</f>
        <v>2</v>
      </c>
      <c r="AF62" s="187" t="s">
        <v>102</v>
      </c>
      <c r="AG62" s="220" t="str">
        <f>IF($AE$54=3,$G$54,IF($AE$58=3,$G$58,IF($AE$62=3,$G$62," ")))</f>
        <v>Längle Angelina/Jäger Timo</v>
      </c>
      <c r="AH62" s="187" t="s">
        <v>116</v>
      </c>
      <c r="AI62" s="185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</row>
    <row r="63" spans="1:77" ht="13.5" thickBot="1" x14ac:dyDescent="0.25">
      <c r="A63" s="183"/>
      <c r="B63" s="183"/>
      <c r="C63" s="183"/>
      <c r="D63" s="183"/>
      <c r="E63" s="184"/>
      <c r="F63" s="188"/>
      <c r="G63" s="228"/>
      <c r="H63" s="198"/>
      <c r="I63" s="200"/>
      <c r="J63" s="200"/>
      <c r="K63" s="200"/>
      <c r="L63" s="200"/>
      <c r="M63" s="199"/>
      <c r="N63" s="200"/>
      <c r="O63" s="200"/>
      <c r="P63" s="200"/>
      <c r="Q63" s="200"/>
      <c r="R63" s="199"/>
      <c r="S63" s="222"/>
      <c r="T63" s="222"/>
      <c r="U63" s="222"/>
      <c r="V63" s="222"/>
      <c r="W63" s="223"/>
      <c r="X63" s="199"/>
      <c r="Y63" s="200"/>
      <c r="Z63" s="200"/>
      <c r="AA63" s="199"/>
      <c r="AB63" s="200"/>
      <c r="AC63" s="200"/>
      <c r="AD63" s="199"/>
      <c r="AE63" s="201"/>
      <c r="AF63" s="191"/>
      <c r="AG63" s="188"/>
      <c r="AH63" s="191"/>
      <c r="AI63" s="185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</row>
    <row r="64" spans="1:77" x14ac:dyDescent="0.2">
      <c r="A64" s="183"/>
      <c r="B64" s="183"/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  <c r="AA64" s="183"/>
      <c r="AB64" s="183"/>
      <c r="AC64" s="183"/>
      <c r="AD64" s="183"/>
      <c r="AE64" s="183"/>
      <c r="AF64" s="183"/>
      <c r="AG64" s="183"/>
      <c r="AH64" s="229"/>
      <c r="AI64" s="183"/>
    </row>
    <row r="65" spans="1:35" x14ac:dyDescent="0.2">
      <c r="A65" s="183"/>
      <c r="B65" s="183"/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  <c r="AA65" s="183"/>
      <c r="AB65" s="183"/>
      <c r="AC65" s="183"/>
      <c r="AD65" s="183"/>
      <c r="AE65" s="183"/>
      <c r="AF65" s="183"/>
      <c r="AG65" s="183"/>
      <c r="AH65" s="229"/>
      <c r="AI65" s="183"/>
    </row>
    <row r="66" spans="1:35" x14ac:dyDescent="0.2">
      <c r="A66" s="230"/>
      <c r="B66" s="230"/>
      <c r="C66" s="230"/>
      <c r="D66" s="230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0"/>
      <c r="AF66" s="230"/>
      <c r="AG66" s="230"/>
      <c r="AH66" s="230"/>
      <c r="AI66" s="230"/>
    </row>
    <row r="67" spans="1:35" x14ac:dyDescent="0.2">
      <c r="A67" s="230"/>
      <c r="B67" s="230"/>
      <c r="C67" s="230"/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30"/>
      <c r="Q67" s="230"/>
      <c r="R67" s="230"/>
      <c r="S67" s="230"/>
      <c r="T67" s="230"/>
      <c r="U67" s="230"/>
      <c r="V67" s="230"/>
      <c r="W67" s="230"/>
      <c r="X67" s="230"/>
      <c r="Y67" s="230"/>
      <c r="Z67" s="230"/>
      <c r="AA67" s="230"/>
      <c r="AB67" s="230"/>
      <c r="AC67" s="230"/>
      <c r="AD67" s="230"/>
      <c r="AE67" s="230"/>
      <c r="AF67" s="230"/>
      <c r="AG67" s="230"/>
      <c r="AH67" s="230"/>
      <c r="AI67" s="230"/>
    </row>
    <row r="70" spans="1:35" ht="13.5" thickBot="1" x14ac:dyDescent="0.25">
      <c r="H70" s="198"/>
      <c r="I70" s="191"/>
      <c r="J70" s="191"/>
      <c r="K70" s="191" t="s">
        <v>90</v>
      </c>
      <c r="L70" s="191"/>
      <c r="M70" s="198"/>
      <c r="N70" s="191"/>
      <c r="O70" s="191"/>
      <c r="P70" s="191" t="s">
        <v>91</v>
      </c>
      <c r="Q70" s="191"/>
      <c r="R70" s="198"/>
      <c r="S70" s="191"/>
      <c r="T70" s="191"/>
      <c r="U70" s="191" t="s">
        <v>92</v>
      </c>
      <c r="V70" s="191"/>
      <c r="W70" s="198"/>
      <c r="X70" s="199" t="s">
        <v>93</v>
      </c>
      <c r="Y70" s="200"/>
      <c r="Z70" s="200" t="s">
        <v>94</v>
      </c>
      <c r="AA70" s="199"/>
      <c r="AB70" s="200"/>
      <c r="AC70" s="200" t="s">
        <v>23</v>
      </c>
      <c r="AD70" s="199"/>
      <c r="AE70" s="40"/>
      <c r="AF70" s="40"/>
      <c r="AG70" s="40"/>
    </row>
    <row r="71" spans="1:35" x14ac:dyDescent="0.2">
      <c r="H71" s="203"/>
      <c r="I71" s="231">
        <f>SUM(I72:M72)</f>
        <v>0</v>
      </c>
      <c r="J71" s="231"/>
      <c r="K71" s="231">
        <f>SUM(I73:M73)</f>
        <v>0</v>
      </c>
      <c r="L71" s="231"/>
      <c r="M71" s="232">
        <f>IF(I71&gt;K71,1,0)</f>
        <v>0</v>
      </c>
      <c r="N71" s="231">
        <f>SUM(N72:R72)</f>
        <v>0</v>
      </c>
      <c r="O71" s="231"/>
      <c r="P71" s="231">
        <f>SUM(N73:R73)</f>
        <v>2</v>
      </c>
      <c r="Q71" s="231"/>
      <c r="R71" s="232">
        <f>IF(N71&gt;P71,1,0)</f>
        <v>0</v>
      </c>
      <c r="S71" s="231">
        <f>SUM(S72:W72)</f>
        <v>0</v>
      </c>
      <c r="T71" s="231"/>
      <c r="U71" s="231">
        <f>SUM(S73:W73)</f>
        <v>2</v>
      </c>
      <c r="V71" s="231"/>
      <c r="W71" s="232">
        <f>IF(S71&gt;U71,1,0)</f>
        <v>0</v>
      </c>
      <c r="X71" s="233">
        <f>M71+R71+W71</f>
        <v>0</v>
      </c>
      <c r="Y71" s="218">
        <f>I71+N71+S71</f>
        <v>0</v>
      </c>
      <c r="Z71" s="214"/>
      <c r="AA71" s="233">
        <f>K71+P71+U71</f>
        <v>4</v>
      </c>
      <c r="AB71" s="206"/>
      <c r="AC71" s="206"/>
      <c r="AD71" s="207"/>
      <c r="AE71" s="40"/>
      <c r="AF71" s="40"/>
      <c r="AG71" s="40"/>
    </row>
    <row r="72" spans="1:35" x14ac:dyDescent="0.2">
      <c r="H72" s="203"/>
      <c r="I72" s="234"/>
      <c r="J72" s="234"/>
      <c r="K72" s="234"/>
      <c r="L72" s="234"/>
      <c r="M72" s="235"/>
      <c r="N72" s="236">
        <f t="shared" ref="N72:W72" si="0">IF(N20&gt;N21,1,0)</f>
        <v>0</v>
      </c>
      <c r="O72" s="237">
        <f t="shared" si="0"/>
        <v>0</v>
      </c>
      <c r="P72" s="237">
        <f t="shared" si="0"/>
        <v>0</v>
      </c>
      <c r="Q72" s="237">
        <f t="shared" si="0"/>
        <v>0</v>
      </c>
      <c r="R72" s="238">
        <f t="shared" si="0"/>
        <v>0</v>
      </c>
      <c r="S72" s="236">
        <f t="shared" si="0"/>
        <v>0</v>
      </c>
      <c r="T72" s="237">
        <f t="shared" si="0"/>
        <v>0</v>
      </c>
      <c r="U72" s="237">
        <f t="shared" si="0"/>
        <v>0</v>
      </c>
      <c r="V72" s="237">
        <f t="shared" si="0"/>
        <v>0</v>
      </c>
      <c r="W72" s="238">
        <f t="shared" si="0"/>
        <v>0</v>
      </c>
      <c r="X72" s="213"/>
      <c r="Y72" s="214"/>
      <c r="Z72" s="214"/>
      <c r="AA72" s="213"/>
      <c r="AB72" s="214"/>
      <c r="AC72" s="214"/>
      <c r="AD72" s="213"/>
      <c r="AE72" s="40"/>
      <c r="AF72" s="40"/>
      <c r="AG72" s="40"/>
    </row>
    <row r="73" spans="1:35" x14ac:dyDescent="0.2">
      <c r="H73" s="203" t="s">
        <v>90</v>
      </c>
      <c r="I73" s="239"/>
      <c r="J73" s="240"/>
      <c r="K73" s="240"/>
      <c r="L73" s="240"/>
      <c r="M73" s="235"/>
      <c r="N73" s="236">
        <f t="shared" ref="N73:W73" si="1">IF(N20&lt;N21,1,0)</f>
        <v>1</v>
      </c>
      <c r="O73" s="237">
        <f t="shared" si="1"/>
        <v>1</v>
      </c>
      <c r="P73" s="237">
        <f t="shared" si="1"/>
        <v>0</v>
      </c>
      <c r="Q73" s="237">
        <f t="shared" si="1"/>
        <v>0</v>
      </c>
      <c r="R73" s="238">
        <f t="shared" si="1"/>
        <v>0</v>
      </c>
      <c r="S73" s="236">
        <f t="shared" si="1"/>
        <v>1</v>
      </c>
      <c r="T73" s="237">
        <f t="shared" si="1"/>
        <v>1</v>
      </c>
      <c r="U73" s="237">
        <f t="shared" si="1"/>
        <v>0</v>
      </c>
      <c r="V73" s="237">
        <f t="shared" si="1"/>
        <v>0</v>
      </c>
      <c r="W73" s="238">
        <f t="shared" si="1"/>
        <v>0</v>
      </c>
      <c r="X73" s="213"/>
      <c r="Y73" s="214"/>
      <c r="Z73" s="214"/>
      <c r="AA73" s="213"/>
      <c r="AB73" s="214"/>
      <c r="AC73" s="218"/>
      <c r="AD73" s="213"/>
      <c r="AE73" s="40"/>
      <c r="AF73" s="40"/>
      <c r="AG73" s="40"/>
    </row>
    <row r="74" spans="1:35" ht="13.5" thickBot="1" x14ac:dyDescent="0.25">
      <c r="H74" s="198"/>
      <c r="I74" s="222"/>
      <c r="J74" s="222"/>
      <c r="K74" s="222"/>
      <c r="L74" s="222"/>
      <c r="M74" s="223"/>
      <c r="N74" s="200"/>
      <c r="O74" s="200"/>
      <c r="P74" s="200"/>
      <c r="Q74" s="200"/>
      <c r="R74" s="199"/>
      <c r="S74" s="200"/>
      <c r="T74" s="200"/>
      <c r="U74" s="200"/>
      <c r="V74" s="200"/>
      <c r="W74" s="199"/>
      <c r="X74" s="199"/>
      <c r="Y74" s="200"/>
      <c r="Z74" s="200"/>
      <c r="AA74" s="199"/>
      <c r="AB74" s="200"/>
      <c r="AC74" s="200"/>
      <c r="AD74" s="199"/>
      <c r="AE74" s="40"/>
      <c r="AF74" s="40"/>
      <c r="AG74" s="40"/>
    </row>
    <row r="75" spans="1:35" x14ac:dyDescent="0.2">
      <c r="H75" s="203"/>
      <c r="I75" s="241">
        <f>SUM(I76:M76)</f>
        <v>2</v>
      </c>
      <c r="J75" s="242"/>
      <c r="K75" s="242">
        <f>SUM(I77:M77)</f>
        <v>0</v>
      </c>
      <c r="L75" s="242"/>
      <c r="M75" s="243">
        <f>IF(I75&gt;K75,1,0)</f>
        <v>1</v>
      </c>
      <c r="N75" s="242">
        <f>SUM(N76:R76)</f>
        <v>0</v>
      </c>
      <c r="O75" s="242"/>
      <c r="P75" s="242">
        <f>SUM(N77:R77)</f>
        <v>0</v>
      </c>
      <c r="Q75" s="242"/>
      <c r="R75" s="243">
        <f>IF(N75&gt;P75,1,0)</f>
        <v>0</v>
      </c>
      <c r="S75" s="242">
        <f>SUM(S76:W76)</f>
        <v>1</v>
      </c>
      <c r="T75" s="242"/>
      <c r="U75" s="242">
        <f>SUM(S77:W77)</f>
        <v>2</v>
      </c>
      <c r="V75" s="242"/>
      <c r="W75" s="243">
        <f>IF(S75&gt;U75,1,0)</f>
        <v>0</v>
      </c>
      <c r="X75" s="244">
        <f>M75+R75+W75</f>
        <v>1</v>
      </c>
      <c r="Y75" s="245">
        <f>I75+N75+S75</f>
        <v>3</v>
      </c>
      <c r="Z75" s="246"/>
      <c r="AA75" s="244">
        <f>K75+P75+U75</f>
        <v>2</v>
      </c>
      <c r="AB75" s="206"/>
      <c r="AC75" s="206"/>
      <c r="AD75" s="207"/>
      <c r="AE75" s="40"/>
      <c r="AF75" s="40"/>
      <c r="AG75" s="40"/>
    </row>
    <row r="76" spans="1:35" x14ac:dyDescent="0.2">
      <c r="H76" s="203"/>
      <c r="I76" s="236">
        <f>IF(I24&gt;I25,1,0)</f>
        <v>1</v>
      </c>
      <c r="J76" s="237">
        <f>IF(J24&gt;J25,1,0)</f>
        <v>1</v>
      </c>
      <c r="K76" s="237">
        <f>IF(K24&gt;K25,1,0)</f>
        <v>0</v>
      </c>
      <c r="L76" s="237">
        <f>IF(L24&gt;L25,1,0)</f>
        <v>0</v>
      </c>
      <c r="M76" s="238">
        <f>IF(M24&gt;M25,1,0)</f>
        <v>0</v>
      </c>
      <c r="N76" s="240"/>
      <c r="O76" s="240"/>
      <c r="P76" s="240"/>
      <c r="Q76" s="240"/>
      <c r="R76" s="235"/>
      <c r="S76" s="236">
        <f>IF(S24&gt;S25,1,0)</f>
        <v>0</v>
      </c>
      <c r="T76" s="237">
        <f>IF(T24&gt;T25,1,0)</f>
        <v>1</v>
      </c>
      <c r="U76" s="237">
        <f>IF(U24&gt;U25,1,0)</f>
        <v>0</v>
      </c>
      <c r="V76" s="237">
        <f>IF(V24&gt;V25,1,0)</f>
        <v>0</v>
      </c>
      <c r="W76" s="238">
        <f>IF(W24&gt;W25,1,0)</f>
        <v>0</v>
      </c>
      <c r="X76" s="213"/>
      <c r="Y76" s="214"/>
      <c r="Z76" s="214"/>
      <c r="AA76" s="213"/>
      <c r="AB76" s="214"/>
      <c r="AC76" s="214"/>
      <c r="AD76" s="213"/>
      <c r="AE76" s="40"/>
      <c r="AF76" s="40"/>
      <c r="AG76" s="40"/>
    </row>
    <row r="77" spans="1:35" x14ac:dyDescent="0.2">
      <c r="H77" s="203" t="s">
        <v>91</v>
      </c>
      <c r="I77" s="236">
        <f>IF(I24&lt;I25,1,0)</f>
        <v>0</v>
      </c>
      <c r="J77" s="237">
        <f>IF(J24&lt;J25,1,0)</f>
        <v>0</v>
      </c>
      <c r="K77" s="237">
        <f>IF(K24&lt;K25,1,0)</f>
        <v>0</v>
      </c>
      <c r="L77" s="237">
        <f>IF(L24&lt;L25,1,0)</f>
        <v>0</v>
      </c>
      <c r="M77" s="238">
        <f>IF(M24&lt;M25,1,0)</f>
        <v>0</v>
      </c>
      <c r="N77" s="240"/>
      <c r="O77" s="240"/>
      <c r="P77" s="240"/>
      <c r="Q77" s="240"/>
      <c r="R77" s="235"/>
      <c r="S77" s="236">
        <f>IF(S24&lt;S25,1,0)</f>
        <v>1</v>
      </c>
      <c r="T77" s="237">
        <f>IF(T24&lt;T25,1,0)</f>
        <v>0</v>
      </c>
      <c r="U77" s="237">
        <f>IF(U24&lt;U25,1,0)</f>
        <v>1</v>
      </c>
      <c r="V77" s="237">
        <f>IF(V24&lt;V25,1,0)</f>
        <v>0</v>
      </c>
      <c r="W77" s="238">
        <f>IF(W24&lt;W25,1,0)</f>
        <v>0</v>
      </c>
      <c r="X77" s="247"/>
      <c r="Y77" s="214"/>
      <c r="Z77" s="214"/>
      <c r="AA77" s="213"/>
      <c r="AB77" s="214"/>
      <c r="AC77" s="218"/>
      <c r="AD77" s="213"/>
      <c r="AE77" s="40"/>
      <c r="AF77" s="40"/>
      <c r="AG77" s="40"/>
    </row>
    <row r="78" spans="1:35" ht="13.5" thickBot="1" x14ac:dyDescent="0.25">
      <c r="H78" s="198"/>
      <c r="I78" s="200"/>
      <c r="J78" s="200"/>
      <c r="K78" s="200"/>
      <c r="L78" s="200"/>
      <c r="M78" s="199"/>
      <c r="N78" s="222"/>
      <c r="O78" s="222"/>
      <c r="P78" s="222"/>
      <c r="Q78" s="222"/>
      <c r="R78" s="223"/>
      <c r="S78" s="200"/>
      <c r="T78" s="200"/>
      <c r="U78" s="200"/>
      <c r="V78" s="200"/>
      <c r="W78" s="199"/>
      <c r="X78" s="199"/>
      <c r="Y78" s="200"/>
      <c r="Z78" s="200"/>
      <c r="AA78" s="199"/>
      <c r="AB78" s="200"/>
      <c r="AC78" s="200"/>
      <c r="AD78" s="199"/>
      <c r="AE78" s="40"/>
      <c r="AF78" s="40"/>
      <c r="AG78" s="40"/>
    </row>
    <row r="79" spans="1:35" x14ac:dyDescent="0.2">
      <c r="H79" s="203"/>
      <c r="I79" s="231">
        <f>SUM(I80:M80)</f>
        <v>2</v>
      </c>
      <c r="J79" s="231"/>
      <c r="K79" s="231">
        <f>SUM(I81:M81)</f>
        <v>0</v>
      </c>
      <c r="L79" s="231"/>
      <c r="M79" s="232">
        <f>IF(I79&gt;K79,1,0)</f>
        <v>1</v>
      </c>
      <c r="N79" s="231">
        <f>SUM(N80:R80)</f>
        <v>2</v>
      </c>
      <c r="O79" s="231"/>
      <c r="P79" s="231">
        <f>SUM(N81:R81)</f>
        <v>1</v>
      </c>
      <c r="Q79" s="231"/>
      <c r="R79" s="232">
        <f>IF(N79&gt;P79,1,0)</f>
        <v>1</v>
      </c>
      <c r="S79" s="231">
        <f>SUM(S80:W80)</f>
        <v>0</v>
      </c>
      <c r="T79" s="231"/>
      <c r="U79" s="231">
        <f>SUM(S81:W81)</f>
        <v>0</v>
      </c>
      <c r="V79" s="231"/>
      <c r="W79" s="232">
        <f>IF(S79&gt;U79,1,0)</f>
        <v>0</v>
      </c>
      <c r="X79" s="233">
        <f>M79+R79+W79</f>
        <v>2</v>
      </c>
      <c r="Y79" s="218">
        <f>I79+N79+S79</f>
        <v>4</v>
      </c>
      <c r="Z79" s="214"/>
      <c r="AA79" s="233">
        <f>K79+P79+U79</f>
        <v>1</v>
      </c>
      <c r="AB79" s="206"/>
      <c r="AC79" s="206"/>
      <c r="AD79" s="207"/>
      <c r="AE79" s="40"/>
      <c r="AF79" s="40"/>
      <c r="AG79" s="40"/>
    </row>
    <row r="80" spans="1:35" x14ac:dyDescent="0.2">
      <c r="H80" s="203"/>
      <c r="I80" s="236">
        <f t="shared" ref="I80:R80" si="2">IF(I28&gt;I29,1,0)</f>
        <v>1</v>
      </c>
      <c r="J80" s="237">
        <f t="shared" si="2"/>
        <v>1</v>
      </c>
      <c r="K80" s="237">
        <f t="shared" si="2"/>
        <v>0</v>
      </c>
      <c r="L80" s="237">
        <f t="shared" si="2"/>
        <v>0</v>
      </c>
      <c r="M80" s="238">
        <f t="shared" si="2"/>
        <v>0</v>
      </c>
      <c r="N80" s="236">
        <f t="shared" si="2"/>
        <v>1</v>
      </c>
      <c r="O80" s="237">
        <f t="shared" si="2"/>
        <v>0</v>
      </c>
      <c r="P80" s="237">
        <f t="shared" si="2"/>
        <v>1</v>
      </c>
      <c r="Q80" s="237">
        <f t="shared" si="2"/>
        <v>0</v>
      </c>
      <c r="R80" s="238">
        <f t="shared" si="2"/>
        <v>0</v>
      </c>
      <c r="S80" s="234"/>
      <c r="T80" s="234"/>
      <c r="U80" s="234"/>
      <c r="V80" s="234"/>
      <c r="W80" s="235"/>
      <c r="X80" s="213"/>
      <c r="Y80" s="214"/>
      <c r="Z80" s="214"/>
      <c r="AA80" s="213"/>
      <c r="AB80" s="214"/>
      <c r="AC80" s="214"/>
      <c r="AD80" s="213"/>
      <c r="AE80" s="40"/>
      <c r="AF80" s="40"/>
      <c r="AG80" s="40"/>
    </row>
    <row r="81" spans="8:33" x14ac:dyDescent="0.2">
      <c r="H81" s="203" t="s">
        <v>92</v>
      </c>
      <c r="I81" s="236">
        <f t="shared" ref="I81:R81" si="3">IF(I28&lt;I29,1,0)</f>
        <v>0</v>
      </c>
      <c r="J81" s="237">
        <f t="shared" si="3"/>
        <v>0</v>
      </c>
      <c r="K81" s="237">
        <f t="shared" si="3"/>
        <v>0</v>
      </c>
      <c r="L81" s="237">
        <f t="shared" si="3"/>
        <v>0</v>
      </c>
      <c r="M81" s="238">
        <f t="shared" si="3"/>
        <v>0</v>
      </c>
      <c r="N81" s="236">
        <f t="shared" si="3"/>
        <v>0</v>
      </c>
      <c r="O81" s="237">
        <f t="shared" si="3"/>
        <v>1</v>
      </c>
      <c r="P81" s="237">
        <f t="shared" si="3"/>
        <v>0</v>
      </c>
      <c r="Q81" s="237">
        <f t="shared" si="3"/>
        <v>0</v>
      </c>
      <c r="R81" s="238">
        <f t="shared" si="3"/>
        <v>0</v>
      </c>
      <c r="S81" s="240"/>
      <c r="T81" s="240"/>
      <c r="U81" s="240"/>
      <c r="V81" s="240"/>
      <c r="W81" s="235"/>
      <c r="X81" s="247"/>
      <c r="Y81" s="214"/>
      <c r="Z81" s="214"/>
      <c r="AA81" s="213"/>
      <c r="AB81" s="214"/>
      <c r="AC81" s="218"/>
      <c r="AD81" s="213"/>
      <c r="AE81" s="40"/>
      <c r="AF81" s="40"/>
      <c r="AG81" s="40"/>
    </row>
    <row r="82" spans="8:33" ht="13.5" thickBot="1" x14ac:dyDescent="0.25">
      <c r="H82" s="198"/>
      <c r="I82" s="200"/>
      <c r="J82" s="200"/>
      <c r="K82" s="200"/>
      <c r="L82" s="200"/>
      <c r="M82" s="199"/>
      <c r="N82" s="200"/>
      <c r="O82" s="200"/>
      <c r="P82" s="200"/>
      <c r="Q82" s="200"/>
      <c r="R82" s="199"/>
      <c r="S82" s="222"/>
      <c r="T82" s="222"/>
      <c r="U82" s="222"/>
      <c r="V82" s="222"/>
      <c r="W82" s="223"/>
      <c r="X82" s="199"/>
      <c r="Y82" s="200"/>
      <c r="Z82" s="200"/>
      <c r="AA82" s="199"/>
      <c r="AB82" s="200"/>
      <c r="AC82" s="200"/>
      <c r="AD82" s="199"/>
      <c r="AE82" s="40"/>
      <c r="AF82" s="40"/>
      <c r="AG82" s="40"/>
    </row>
    <row r="83" spans="8:33" x14ac:dyDescent="0.2">
      <c r="H83" s="185"/>
      <c r="I83" s="185"/>
      <c r="J83" s="185"/>
      <c r="K83" s="185"/>
      <c r="L83" s="185"/>
      <c r="M83" s="185"/>
      <c r="N83" s="185"/>
      <c r="O83" s="185"/>
      <c r="P83" s="185"/>
      <c r="Q83" s="185"/>
      <c r="R83" s="185"/>
      <c r="S83" s="185"/>
      <c r="T83" s="185"/>
      <c r="U83" s="185"/>
      <c r="V83" s="185"/>
      <c r="W83" s="185"/>
      <c r="X83" s="185"/>
      <c r="Y83" s="185"/>
      <c r="Z83" s="185"/>
      <c r="AA83" s="185"/>
      <c r="AB83" s="185"/>
      <c r="AC83" s="185"/>
      <c r="AD83" s="185"/>
      <c r="AE83" s="185"/>
    </row>
    <row r="84" spans="8:33" x14ac:dyDescent="0.2">
      <c r="H84" s="185"/>
      <c r="I84" s="185"/>
      <c r="J84" s="185"/>
      <c r="K84" s="185"/>
      <c r="L84" s="185"/>
      <c r="M84" s="185"/>
      <c r="N84" s="185"/>
      <c r="O84" s="185"/>
      <c r="P84" s="185"/>
      <c r="Q84" s="185"/>
      <c r="R84" s="185"/>
      <c r="S84" s="185"/>
      <c r="T84" s="185"/>
      <c r="U84" s="185"/>
      <c r="V84" s="185"/>
      <c r="W84" s="185"/>
      <c r="X84" s="185"/>
      <c r="Y84" s="185"/>
      <c r="Z84" s="185"/>
      <c r="AA84" s="185"/>
      <c r="AB84" s="185"/>
      <c r="AC84" s="185"/>
      <c r="AD84" s="185"/>
      <c r="AE84" s="185"/>
    </row>
    <row r="85" spans="8:33" x14ac:dyDescent="0.2">
      <c r="H85" s="185"/>
      <c r="I85" s="185"/>
      <c r="J85" s="185"/>
      <c r="K85" s="185"/>
      <c r="L85" s="185"/>
      <c r="M85" s="185"/>
      <c r="N85" s="185"/>
      <c r="O85" s="185"/>
      <c r="P85" s="185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</row>
    <row r="86" spans="8:33" x14ac:dyDescent="0.2">
      <c r="H86" s="185"/>
      <c r="I86" s="185"/>
      <c r="J86" s="185"/>
      <c r="K86" s="185"/>
      <c r="L86" s="185"/>
      <c r="M86" s="185"/>
      <c r="N86" s="185"/>
      <c r="O86" s="185"/>
      <c r="P86" s="185"/>
      <c r="Q86" s="185"/>
      <c r="R86" s="185"/>
      <c r="S86" s="185"/>
      <c r="T86" s="185"/>
      <c r="U86" s="185"/>
      <c r="V86" s="185"/>
      <c r="W86" s="185"/>
      <c r="X86" s="185"/>
      <c r="Y86" s="185"/>
      <c r="Z86" s="185"/>
      <c r="AA86" s="185"/>
      <c r="AB86" s="185"/>
      <c r="AC86" s="185"/>
      <c r="AD86" s="185"/>
      <c r="AE86" s="185"/>
    </row>
    <row r="87" spans="8:33" x14ac:dyDescent="0.2">
      <c r="H87" s="185"/>
      <c r="I87" s="185"/>
      <c r="J87" s="185"/>
      <c r="K87" s="185"/>
      <c r="L87" s="185"/>
      <c r="M87" s="185"/>
      <c r="N87" s="185"/>
      <c r="O87" s="185"/>
      <c r="P87" s="185"/>
      <c r="Q87" s="185"/>
      <c r="R87" s="185"/>
      <c r="S87" s="185"/>
      <c r="T87" s="185"/>
      <c r="U87" s="185"/>
      <c r="V87" s="185"/>
      <c r="W87" s="185"/>
      <c r="X87" s="185"/>
      <c r="Y87" s="185"/>
      <c r="Z87" s="185"/>
      <c r="AA87" s="185"/>
      <c r="AB87" s="185"/>
      <c r="AC87" s="185"/>
      <c r="AD87" s="185"/>
      <c r="AE87" s="185"/>
    </row>
    <row r="88" spans="8:33" x14ac:dyDescent="0.2">
      <c r="H88" s="185"/>
      <c r="I88" s="185"/>
      <c r="J88" s="185"/>
      <c r="K88" s="185"/>
      <c r="L88" s="185"/>
      <c r="M88" s="185"/>
      <c r="N88" s="185"/>
      <c r="O88" s="185"/>
      <c r="P88" s="185"/>
      <c r="Q88" s="185"/>
      <c r="R88" s="185"/>
      <c r="S88" s="185"/>
      <c r="T88" s="185"/>
      <c r="U88" s="185"/>
      <c r="V88" s="185"/>
      <c r="W88" s="185"/>
      <c r="X88" s="185"/>
      <c r="Y88" s="185"/>
      <c r="Z88" s="185"/>
      <c r="AA88" s="185"/>
      <c r="AB88" s="185"/>
      <c r="AC88" s="185"/>
      <c r="AD88" s="185"/>
      <c r="AE88" s="185"/>
    </row>
    <row r="89" spans="8:33" x14ac:dyDescent="0.2">
      <c r="H89" s="185"/>
      <c r="I89" s="185"/>
      <c r="J89" s="185"/>
      <c r="K89" s="185"/>
      <c r="L89" s="185"/>
      <c r="M89" s="185"/>
      <c r="N89" s="185"/>
      <c r="O89" s="185"/>
      <c r="P89" s="185"/>
      <c r="Q89" s="185"/>
      <c r="R89" s="185"/>
      <c r="S89" s="185"/>
      <c r="T89" s="185"/>
      <c r="U89" s="185"/>
      <c r="V89" s="185"/>
      <c r="W89" s="185"/>
      <c r="X89" s="185"/>
      <c r="Y89" s="185"/>
      <c r="Z89" s="185"/>
      <c r="AA89" s="185"/>
      <c r="AB89" s="185"/>
      <c r="AC89" s="185"/>
      <c r="AD89" s="185"/>
      <c r="AE89" s="185"/>
    </row>
    <row r="90" spans="8:33" x14ac:dyDescent="0.2">
      <c r="H90" s="185"/>
      <c r="I90" s="185"/>
      <c r="J90" s="185"/>
      <c r="K90" s="185"/>
      <c r="L90" s="185"/>
      <c r="M90" s="185"/>
      <c r="N90" s="185"/>
      <c r="O90" s="185"/>
      <c r="P90" s="185"/>
      <c r="Q90" s="185"/>
      <c r="R90" s="185"/>
      <c r="S90" s="185"/>
      <c r="T90" s="185"/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</row>
    <row r="91" spans="8:33" x14ac:dyDescent="0.2">
      <c r="H91" s="185"/>
      <c r="I91" s="185"/>
      <c r="J91" s="185"/>
      <c r="K91" s="185"/>
      <c r="L91" s="185"/>
      <c r="M91" s="185"/>
      <c r="N91" s="185"/>
      <c r="O91" s="185"/>
      <c r="P91" s="185"/>
      <c r="Q91" s="185"/>
      <c r="R91" s="185"/>
      <c r="S91" s="185"/>
      <c r="T91" s="185"/>
      <c r="U91" s="185"/>
      <c r="V91" s="185"/>
      <c r="W91" s="185"/>
      <c r="X91" s="185"/>
      <c r="Y91" s="185"/>
      <c r="Z91" s="185"/>
      <c r="AA91" s="185"/>
      <c r="AB91" s="185"/>
      <c r="AC91" s="185"/>
      <c r="AD91" s="185"/>
      <c r="AE91" s="185"/>
    </row>
    <row r="92" spans="8:33" x14ac:dyDescent="0.2">
      <c r="H92" s="185"/>
      <c r="I92" s="185"/>
      <c r="J92" s="185"/>
      <c r="K92" s="185"/>
      <c r="L92" s="185"/>
      <c r="M92" s="185"/>
      <c r="N92" s="185"/>
      <c r="O92" s="185"/>
      <c r="P92" s="185"/>
      <c r="Q92" s="185"/>
      <c r="R92" s="185"/>
      <c r="S92" s="185"/>
      <c r="T92" s="185"/>
      <c r="U92" s="185"/>
      <c r="V92" s="185"/>
      <c r="W92" s="185"/>
      <c r="X92" s="185"/>
      <c r="Y92" s="185"/>
      <c r="Z92" s="185"/>
      <c r="AA92" s="185"/>
      <c r="AB92" s="185"/>
      <c r="AC92" s="185"/>
      <c r="AD92" s="185"/>
      <c r="AE92" s="185"/>
    </row>
    <row r="93" spans="8:33" x14ac:dyDescent="0.2">
      <c r="H93" s="185"/>
      <c r="I93" s="185"/>
      <c r="J93" s="185"/>
      <c r="K93" s="185"/>
      <c r="L93" s="185"/>
      <c r="M93" s="185"/>
      <c r="N93" s="185"/>
      <c r="O93" s="185"/>
      <c r="P93" s="185"/>
      <c r="Q93" s="185"/>
      <c r="R93" s="185"/>
      <c r="S93" s="185"/>
      <c r="T93" s="185"/>
      <c r="U93" s="185"/>
      <c r="V93" s="185"/>
      <c r="W93" s="185"/>
      <c r="X93" s="185"/>
      <c r="Y93" s="185"/>
      <c r="Z93" s="185"/>
      <c r="AA93" s="185"/>
      <c r="AB93" s="185"/>
      <c r="AC93" s="185"/>
      <c r="AD93" s="185"/>
      <c r="AE93" s="185"/>
    </row>
    <row r="94" spans="8:33" x14ac:dyDescent="0.2">
      <c r="H94" s="185"/>
      <c r="I94" s="185"/>
      <c r="J94" s="185"/>
      <c r="K94" s="185"/>
      <c r="L94" s="185"/>
      <c r="M94" s="185"/>
      <c r="N94" s="185"/>
      <c r="O94" s="185"/>
      <c r="P94" s="185"/>
      <c r="Q94" s="185"/>
      <c r="R94" s="185"/>
      <c r="S94" s="185"/>
      <c r="T94" s="185"/>
      <c r="U94" s="185"/>
      <c r="V94" s="185"/>
      <c r="W94" s="185"/>
      <c r="X94" s="185"/>
      <c r="Y94" s="185"/>
      <c r="Z94" s="185"/>
      <c r="AA94" s="185"/>
      <c r="AB94" s="185"/>
      <c r="AC94" s="185"/>
      <c r="AD94" s="185"/>
      <c r="AE94" s="185"/>
    </row>
    <row r="95" spans="8:33" x14ac:dyDescent="0.2">
      <c r="H95" s="185"/>
      <c r="I95" s="185"/>
      <c r="J95" s="185"/>
      <c r="K95" s="185"/>
      <c r="L95" s="185"/>
      <c r="M95" s="185"/>
      <c r="N95" s="185"/>
      <c r="O95" s="185"/>
      <c r="P95" s="185"/>
      <c r="Q95" s="185"/>
      <c r="R95" s="185"/>
      <c r="S95" s="185"/>
      <c r="T95" s="185"/>
      <c r="U95" s="185"/>
      <c r="V95" s="185"/>
      <c r="W95" s="185"/>
      <c r="X95" s="185"/>
      <c r="Y95" s="185"/>
      <c r="Z95" s="185"/>
      <c r="AA95" s="185"/>
      <c r="AB95" s="185"/>
      <c r="AC95" s="185"/>
      <c r="AD95" s="185"/>
      <c r="AE95" s="185"/>
    </row>
    <row r="96" spans="8:33" x14ac:dyDescent="0.2">
      <c r="H96" s="185"/>
      <c r="I96" s="185"/>
      <c r="J96" s="185"/>
      <c r="K96" s="185"/>
      <c r="L96" s="185"/>
      <c r="M96" s="185"/>
      <c r="N96" s="185"/>
      <c r="O96" s="185"/>
      <c r="P96" s="185"/>
      <c r="Q96" s="185"/>
      <c r="R96" s="185"/>
      <c r="S96" s="185"/>
      <c r="T96" s="185"/>
      <c r="U96" s="185"/>
      <c r="V96" s="185"/>
      <c r="W96" s="185"/>
      <c r="X96" s="185"/>
      <c r="Y96" s="185"/>
      <c r="Z96" s="185"/>
      <c r="AA96" s="185"/>
      <c r="AB96" s="185"/>
      <c r="AC96" s="185"/>
      <c r="AD96" s="185"/>
      <c r="AE96" s="185"/>
    </row>
    <row r="97" spans="8:33" x14ac:dyDescent="0.2">
      <c r="H97" s="185"/>
      <c r="I97" s="185"/>
      <c r="J97" s="185"/>
      <c r="K97" s="185"/>
      <c r="L97" s="185"/>
      <c r="M97" s="185"/>
      <c r="N97" s="185"/>
      <c r="O97" s="185"/>
      <c r="P97" s="185"/>
      <c r="Q97" s="185"/>
      <c r="R97" s="185"/>
      <c r="S97" s="185"/>
      <c r="T97" s="185"/>
      <c r="U97" s="185"/>
      <c r="V97" s="185"/>
      <c r="W97" s="185"/>
      <c r="X97" s="185"/>
      <c r="Y97" s="185"/>
      <c r="Z97" s="185"/>
      <c r="AA97" s="185"/>
      <c r="AB97" s="185"/>
      <c r="AC97" s="185"/>
      <c r="AD97" s="185"/>
      <c r="AE97" s="185"/>
    </row>
    <row r="98" spans="8:33" x14ac:dyDescent="0.2">
      <c r="H98" s="185"/>
      <c r="I98" s="185"/>
      <c r="J98" s="185"/>
      <c r="K98" s="185"/>
      <c r="L98" s="185"/>
      <c r="M98" s="185"/>
      <c r="N98" s="185"/>
      <c r="O98" s="185"/>
      <c r="P98" s="185"/>
      <c r="Q98" s="185"/>
      <c r="R98" s="185"/>
      <c r="S98" s="185"/>
      <c r="T98" s="185"/>
      <c r="U98" s="185"/>
      <c r="V98" s="185"/>
      <c r="W98" s="185"/>
      <c r="X98" s="185"/>
      <c r="Y98" s="185"/>
      <c r="Z98" s="185"/>
      <c r="AA98" s="185"/>
      <c r="AB98" s="185"/>
      <c r="AC98" s="185"/>
      <c r="AD98" s="185"/>
      <c r="AE98" s="185"/>
    </row>
    <row r="99" spans="8:33" x14ac:dyDescent="0.2">
      <c r="H99" s="185"/>
      <c r="I99" s="185"/>
      <c r="J99" s="185"/>
      <c r="K99" s="185"/>
      <c r="L99" s="185"/>
      <c r="M99" s="185"/>
      <c r="N99" s="185"/>
      <c r="O99" s="185"/>
      <c r="P99" s="185"/>
      <c r="Q99" s="185"/>
      <c r="R99" s="185"/>
      <c r="S99" s="185"/>
      <c r="T99" s="185"/>
      <c r="U99" s="185"/>
      <c r="V99" s="185"/>
      <c r="W99" s="185"/>
      <c r="X99" s="185"/>
      <c r="Y99" s="185"/>
      <c r="Z99" s="185"/>
      <c r="AA99" s="185"/>
      <c r="AB99" s="185"/>
      <c r="AC99" s="185"/>
      <c r="AD99" s="185"/>
      <c r="AE99" s="185"/>
    </row>
    <row r="100" spans="8:33" x14ac:dyDescent="0.2">
      <c r="H100" s="185"/>
      <c r="I100" s="185"/>
      <c r="J100" s="185"/>
      <c r="K100" s="185"/>
      <c r="L100" s="185"/>
      <c r="M100" s="185"/>
      <c r="N100" s="185"/>
      <c r="O100" s="185"/>
      <c r="P100" s="185"/>
      <c r="Q100" s="185"/>
      <c r="R100" s="185"/>
      <c r="S100" s="185"/>
      <c r="T100" s="185"/>
      <c r="U100" s="185"/>
      <c r="V100" s="185"/>
      <c r="W100" s="185"/>
      <c r="X100" s="185"/>
      <c r="Y100" s="185"/>
      <c r="Z100" s="185"/>
      <c r="AA100" s="185"/>
      <c r="AB100" s="185"/>
      <c r="AC100" s="185"/>
      <c r="AD100" s="185"/>
      <c r="AE100" s="185"/>
    </row>
    <row r="101" spans="8:33" x14ac:dyDescent="0.2"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5"/>
      <c r="X101" s="185"/>
      <c r="Y101" s="185"/>
      <c r="Z101" s="185"/>
      <c r="AA101" s="185"/>
      <c r="AB101" s="185"/>
      <c r="AC101" s="185"/>
      <c r="AD101" s="185"/>
      <c r="AE101" s="185"/>
    </row>
    <row r="102" spans="8:33" x14ac:dyDescent="0.2">
      <c r="H102" s="185"/>
      <c r="I102" s="185"/>
      <c r="J102" s="185"/>
      <c r="K102" s="185"/>
      <c r="L102" s="185"/>
      <c r="M102" s="185"/>
      <c r="N102" s="185"/>
      <c r="O102" s="185"/>
      <c r="P102" s="185"/>
      <c r="Q102" s="185"/>
      <c r="R102" s="185"/>
      <c r="S102" s="185"/>
      <c r="T102" s="185"/>
      <c r="U102" s="185"/>
      <c r="V102" s="185"/>
      <c r="W102" s="185"/>
      <c r="X102" s="185"/>
      <c r="Y102" s="185"/>
      <c r="Z102" s="185"/>
      <c r="AA102" s="185"/>
      <c r="AB102" s="185"/>
      <c r="AC102" s="185"/>
      <c r="AD102" s="185"/>
      <c r="AE102" s="185"/>
    </row>
    <row r="103" spans="8:33" ht="13.5" thickBot="1" x14ac:dyDescent="0.25">
      <c r="H103" s="198"/>
      <c r="I103" s="191"/>
      <c r="J103" s="191"/>
      <c r="K103" s="191" t="s">
        <v>90</v>
      </c>
      <c r="L103" s="191"/>
      <c r="M103" s="198"/>
      <c r="N103" s="191"/>
      <c r="O103" s="191"/>
      <c r="P103" s="191" t="s">
        <v>91</v>
      </c>
      <c r="Q103" s="191"/>
      <c r="R103" s="198"/>
      <c r="S103" s="191"/>
      <c r="T103" s="191"/>
      <c r="U103" s="191" t="s">
        <v>92</v>
      </c>
      <c r="V103" s="191"/>
      <c r="W103" s="198"/>
      <c r="X103" s="199" t="s">
        <v>93</v>
      </c>
      <c r="Y103" s="200"/>
      <c r="Z103" s="200" t="s">
        <v>94</v>
      </c>
      <c r="AA103" s="199"/>
      <c r="AB103" s="200"/>
      <c r="AC103" s="200" t="s">
        <v>23</v>
      </c>
      <c r="AD103" s="199"/>
      <c r="AE103" s="40"/>
      <c r="AF103" s="40"/>
      <c r="AG103" s="40"/>
    </row>
    <row r="104" spans="8:33" x14ac:dyDescent="0.2">
      <c r="H104" s="203"/>
      <c r="I104" s="231">
        <f>SUM(I105:M105)</f>
        <v>0</v>
      </c>
      <c r="J104" s="231"/>
      <c r="K104" s="231">
        <f>SUM(I106:M106)</f>
        <v>0</v>
      </c>
      <c r="L104" s="231"/>
      <c r="M104" s="232">
        <f>IF(I104&gt;K104,1,0)</f>
        <v>0</v>
      </c>
      <c r="N104" s="231">
        <f>SUM(N105:R105)</f>
        <v>2</v>
      </c>
      <c r="O104" s="231"/>
      <c r="P104" s="231">
        <f>SUM(N106:R106)</f>
        <v>0</v>
      </c>
      <c r="Q104" s="231"/>
      <c r="R104" s="232">
        <f>IF(N104&gt;P104,1,0)</f>
        <v>1</v>
      </c>
      <c r="S104" s="231">
        <f>SUM(S105:W105)</f>
        <v>2</v>
      </c>
      <c r="T104" s="231"/>
      <c r="U104" s="231">
        <f>SUM(S106:W106)</f>
        <v>0</v>
      </c>
      <c r="V104" s="231"/>
      <c r="W104" s="232">
        <f>IF(S104&gt;U104,1,0)</f>
        <v>1</v>
      </c>
      <c r="X104" s="233">
        <f>M104+R104+W104</f>
        <v>2</v>
      </c>
      <c r="Y104" s="218">
        <f>I104+N104+S104</f>
        <v>4</v>
      </c>
      <c r="Z104" s="214"/>
      <c r="AA104" s="233">
        <f>K104+P104+U104</f>
        <v>0</v>
      </c>
      <c r="AB104" s="206"/>
      <c r="AC104" s="206"/>
      <c r="AD104" s="207"/>
      <c r="AE104" s="40"/>
      <c r="AF104" s="40"/>
      <c r="AG104" s="40"/>
    </row>
    <row r="105" spans="8:33" x14ac:dyDescent="0.2">
      <c r="H105" s="203"/>
      <c r="I105" s="234"/>
      <c r="J105" s="234"/>
      <c r="K105" s="234"/>
      <c r="L105" s="234"/>
      <c r="M105" s="235"/>
      <c r="N105" s="236">
        <f t="shared" ref="N105:W105" si="4">IF(N53&gt;N54,1,0)</f>
        <v>1</v>
      </c>
      <c r="O105" s="237">
        <f t="shared" si="4"/>
        <v>1</v>
      </c>
      <c r="P105" s="237">
        <f t="shared" si="4"/>
        <v>0</v>
      </c>
      <c r="Q105" s="237">
        <f t="shared" si="4"/>
        <v>0</v>
      </c>
      <c r="R105" s="238">
        <f t="shared" si="4"/>
        <v>0</v>
      </c>
      <c r="S105" s="236">
        <f t="shared" si="4"/>
        <v>1</v>
      </c>
      <c r="T105" s="237">
        <f t="shared" si="4"/>
        <v>1</v>
      </c>
      <c r="U105" s="237">
        <f t="shared" si="4"/>
        <v>0</v>
      </c>
      <c r="V105" s="237">
        <f t="shared" si="4"/>
        <v>0</v>
      </c>
      <c r="W105" s="238">
        <f t="shared" si="4"/>
        <v>0</v>
      </c>
      <c r="X105" s="213"/>
      <c r="Y105" s="214"/>
      <c r="Z105" s="214"/>
      <c r="AA105" s="213"/>
      <c r="AB105" s="214"/>
      <c r="AC105" s="214"/>
      <c r="AD105" s="213"/>
      <c r="AE105" s="40"/>
      <c r="AF105" s="40"/>
      <c r="AG105" s="40"/>
    </row>
    <row r="106" spans="8:33" x14ac:dyDescent="0.2">
      <c r="H106" s="203" t="s">
        <v>90</v>
      </c>
      <c r="I106" s="239"/>
      <c r="J106" s="240"/>
      <c r="K106" s="240"/>
      <c r="L106" s="240"/>
      <c r="M106" s="235"/>
      <c r="N106" s="236">
        <f t="shared" ref="N106:W106" si="5">IF(N53&lt;N54,1,0)</f>
        <v>0</v>
      </c>
      <c r="O106" s="237">
        <f t="shared" si="5"/>
        <v>0</v>
      </c>
      <c r="P106" s="237">
        <f t="shared" si="5"/>
        <v>0</v>
      </c>
      <c r="Q106" s="237">
        <f t="shared" si="5"/>
        <v>0</v>
      </c>
      <c r="R106" s="238">
        <f t="shared" si="5"/>
        <v>0</v>
      </c>
      <c r="S106" s="236">
        <f t="shared" si="5"/>
        <v>0</v>
      </c>
      <c r="T106" s="237">
        <f t="shared" si="5"/>
        <v>0</v>
      </c>
      <c r="U106" s="237">
        <f t="shared" si="5"/>
        <v>0</v>
      </c>
      <c r="V106" s="237">
        <f t="shared" si="5"/>
        <v>0</v>
      </c>
      <c r="W106" s="238">
        <f t="shared" si="5"/>
        <v>0</v>
      </c>
      <c r="X106" s="213"/>
      <c r="Y106" s="214"/>
      <c r="Z106" s="214"/>
      <c r="AA106" s="213"/>
      <c r="AB106" s="214"/>
      <c r="AC106" s="218"/>
      <c r="AD106" s="213"/>
      <c r="AE106" s="40"/>
      <c r="AF106" s="40"/>
      <c r="AG106" s="40"/>
    </row>
    <row r="107" spans="8:33" ht="13.5" thickBot="1" x14ac:dyDescent="0.25">
      <c r="H107" s="198"/>
      <c r="I107" s="222"/>
      <c r="J107" s="222"/>
      <c r="K107" s="222"/>
      <c r="L107" s="222"/>
      <c r="M107" s="223"/>
      <c r="N107" s="200"/>
      <c r="O107" s="200"/>
      <c r="P107" s="200"/>
      <c r="Q107" s="200"/>
      <c r="R107" s="199"/>
      <c r="S107" s="200"/>
      <c r="T107" s="200"/>
      <c r="U107" s="200"/>
      <c r="V107" s="200"/>
      <c r="W107" s="199"/>
      <c r="X107" s="199"/>
      <c r="Y107" s="200"/>
      <c r="Z107" s="200"/>
      <c r="AA107" s="199"/>
      <c r="AB107" s="200"/>
      <c r="AC107" s="200"/>
      <c r="AD107" s="199"/>
    </row>
    <row r="108" spans="8:33" x14ac:dyDescent="0.2">
      <c r="H108" s="203"/>
      <c r="I108" s="241">
        <f>SUM(I109:M109)</f>
        <v>0</v>
      </c>
      <c r="J108" s="242"/>
      <c r="K108" s="242">
        <f>SUM(I110:M110)</f>
        <v>2</v>
      </c>
      <c r="L108" s="242"/>
      <c r="M108" s="243">
        <f>IF(I108&gt;K108,1,0)</f>
        <v>0</v>
      </c>
      <c r="N108" s="242">
        <f>SUM(N109:R109)</f>
        <v>0</v>
      </c>
      <c r="O108" s="242"/>
      <c r="P108" s="242">
        <f>SUM(N110:R110)</f>
        <v>0</v>
      </c>
      <c r="Q108" s="242"/>
      <c r="R108" s="243">
        <f>IF(N108&gt;P108,1,0)</f>
        <v>0</v>
      </c>
      <c r="S108" s="242">
        <f>SUM(S109:W109)</f>
        <v>1</v>
      </c>
      <c r="T108" s="242"/>
      <c r="U108" s="242">
        <f>SUM(S110:W110)</f>
        <v>2</v>
      </c>
      <c r="V108" s="242"/>
      <c r="W108" s="243">
        <f>IF(S108&gt;U108,1,0)</f>
        <v>0</v>
      </c>
      <c r="X108" s="244">
        <f>M108+R108+W108</f>
        <v>0</v>
      </c>
      <c r="Y108" s="245">
        <f>I108+N108+S108</f>
        <v>1</v>
      </c>
      <c r="Z108" s="246"/>
      <c r="AA108" s="244">
        <f>K108+P108+U108</f>
        <v>4</v>
      </c>
      <c r="AB108" s="206"/>
      <c r="AC108" s="206"/>
      <c r="AD108" s="207"/>
    </row>
    <row r="109" spans="8:33" x14ac:dyDescent="0.2">
      <c r="H109" s="203"/>
      <c r="I109" s="236">
        <f>IF(I57&gt;I58,1,0)</f>
        <v>0</v>
      </c>
      <c r="J109" s="237">
        <f>IF(J57&gt;J58,1,0)</f>
        <v>0</v>
      </c>
      <c r="K109" s="237">
        <f>IF(K57&gt;K58,1,0)</f>
        <v>0</v>
      </c>
      <c r="L109" s="237">
        <f>IF(L57&gt;L58,1,0)</f>
        <v>0</v>
      </c>
      <c r="M109" s="238">
        <f>IF(M57&gt;M58,1,0)</f>
        <v>0</v>
      </c>
      <c r="N109" s="240"/>
      <c r="O109" s="240"/>
      <c r="P109" s="240"/>
      <c r="Q109" s="240"/>
      <c r="R109" s="235"/>
      <c r="S109" s="236">
        <f>IF(S57&gt;S58,1,0)</f>
        <v>1</v>
      </c>
      <c r="T109" s="237">
        <f>IF(T57&gt;T58,1,0)</f>
        <v>0</v>
      </c>
      <c r="U109" s="237">
        <f>IF(U57&gt;U58,1,0)</f>
        <v>0</v>
      </c>
      <c r="V109" s="237">
        <f>IF(V57&gt;V58,1,0)</f>
        <v>0</v>
      </c>
      <c r="W109" s="238">
        <f>IF(W57&gt;W58,1,0)</f>
        <v>0</v>
      </c>
      <c r="X109" s="213"/>
      <c r="Y109" s="214"/>
      <c r="Z109" s="214"/>
      <c r="AA109" s="213"/>
      <c r="AB109" s="214"/>
      <c r="AC109" s="214"/>
      <c r="AD109" s="213"/>
    </row>
    <row r="110" spans="8:33" x14ac:dyDescent="0.2">
      <c r="H110" s="203" t="s">
        <v>91</v>
      </c>
      <c r="I110" s="236">
        <f>IF(I57&lt;I58,1,0)</f>
        <v>1</v>
      </c>
      <c r="J110" s="237">
        <f>IF(J57&lt;J58,1,0)</f>
        <v>1</v>
      </c>
      <c r="K110" s="237">
        <f>IF(K57&lt;K58,1,0)</f>
        <v>0</v>
      </c>
      <c r="L110" s="237">
        <f>IF(L57&lt;L58,1,0)</f>
        <v>0</v>
      </c>
      <c r="M110" s="238">
        <f>IF(M57&lt;M58,1,0)</f>
        <v>0</v>
      </c>
      <c r="N110" s="240"/>
      <c r="O110" s="240"/>
      <c r="P110" s="240"/>
      <c r="Q110" s="240"/>
      <c r="R110" s="235"/>
      <c r="S110" s="236">
        <f>IF(S57&lt;S58,1,0)</f>
        <v>0</v>
      </c>
      <c r="T110" s="237">
        <f>IF(T57&lt;T58,1,0)</f>
        <v>1</v>
      </c>
      <c r="U110" s="237">
        <f>IF(U57&lt;U58,1,0)</f>
        <v>1</v>
      </c>
      <c r="V110" s="237">
        <f>IF(V57&lt;V58,1,0)</f>
        <v>0</v>
      </c>
      <c r="W110" s="238">
        <f>IF(W57&lt;W58,1,0)</f>
        <v>0</v>
      </c>
      <c r="X110" s="247"/>
      <c r="Y110" s="214"/>
      <c r="Z110" s="214"/>
      <c r="AA110" s="213"/>
      <c r="AB110" s="214"/>
      <c r="AC110" s="218"/>
      <c r="AD110" s="213"/>
    </row>
    <row r="111" spans="8:33" ht="13.5" thickBot="1" x14ac:dyDescent="0.25">
      <c r="H111" s="198"/>
      <c r="I111" s="200"/>
      <c r="J111" s="200"/>
      <c r="K111" s="200"/>
      <c r="L111" s="200"/>
      <c r="M111" s="199"/>
      <c r="N111" s="222"/>
      <c r="O111" s="222"/>
      <c r="P111" s="222"/>
      <c r="Q111" s="222"/>
      <c r="R111" s="223"/>
      <c r="S111" s="200"/>
      <c r="T111" s="200"/>
      <c r="U111" s="200"/>
      <c r="V111" s="200"/>
      <c r="W111" s="199"/>
      <c r="X111" s="199"/>
      <c r="Y111" s="200"/>
      <c r="Z111" s="200"/>
      <c r="AA111" s="199"/>
      <c r="AB111" s="200"/>
      <c r="AC111" s="200"/>
      <c r="AD111" s="199"/>
    </row>
    <row r="112" spans="8:33" x14ac:dyDescent="0.2">
      <c r="H112" s="203"/>
      <c r="I112" s="231">
        <f>SUM(I113:M113)</f>
        <v>0</v>
      </c>
      <c r="J112" s="231"/>
      <c r="K112" s="231">
        <f>SUM(I114:M114)</f>
        <v>2</v>
      </c>
      <c r="L112" s="231"/>
      <c r="M112" s="232">
        <f>IF(I112&gt;K112,1,0)</f>
        <v>0</v>
      </c>
      <c r="N112" s="231">
        <f>SUM(N113:R113)</f>
        <v>2</v>
      </c>
      <c r="O112" s="231"/>
      <c r="P112" s="231">
        <f>SUM(N114:R114)</f>
        <v>1</v>
      </c>
      <c r="Q112" s="231"/>
      <c r="R112" s="232">
        <f>IF(N112&gt;P112,1,0)</f>
        <v>1</v>
      </c>
      <c r="S112" s="231">
        <f>SUM(S113:W113)</f>
        <v>0</v>
      </c>
      <c r="T112" s="231"/>
      <c r="U112" s="231">
        <f>SUM(S114:W114)</f>
        <v>0</v>
      </c>
      <c r="V112" s="231"/>
      <c r="W112" s="232">
        <f>IF(S112&gt;U112,1,0)</f>
        <v>0</v>
      </c>
      <c r="X112" s="233">
        <f>M112+R112+W112</f>
        <v>1</v>
      </c>
      <c r="Y112" s="218">
        <f>I112+N112+S112</f>
        <v>2</v>
      </c>
      <c r="Z112" s="214"/>
      <c r="AA112" s="233">
        <f>K112+P112+U112</f>
        <v>3</v>
      </c>
      <c r="AB112" s="206"/>
      <c r="AC112" s="206"/>
      <c r="AD112" s="207"/>
    </row>
    <row r="113" spans="8:30" x14ac:dyDescent="0.2">
      <c r="H113" s="203"/>
      <c r="I113" s="236">
        <f t="shared" ref="I113:R113" si="6">IF(I61&gt;I62,1,0)</f>
        <v>0</v>
      </c>
      <c r="J113" s="237">
        <f t="shared" si="6"/>
        <v>0</v>
      </c>
      <c r="K113" s="237">
        <f t="shared" si="6"/>
        <v>0</v>
      </c>
      <c r="L113" s="237">
        <f t="shared" si="6"/>
        <v>0</v>
      </c>
      <c r="M113" s="238">
        <f t="shared" si="6"/>
        <v>0</v>
      </c>
      <c r="N113" s="236">
        <f t="shared" si="6"/>
        <v>0</v>
      </c>
      <c r="O113" s="237">
        <f t="shared" si="6"/>
        <v>1</v>
      </c>
      <c r="P113" s="237">
        <f t="shared" si="6"/>
        <v>1</v>
      </c>
      <c r="Q113" s="237">
        <f t="shared" si="6"/>
        <v>0</v>
      </c>
      <c r="R113" s="238">
        <f t="shared" si="6"/>
        <v>0</v>
      </c>
      <c r="S113" s="234"/>
      <c r="T113" s="234"/>
      <c r="U113" s="234"/>
      <c r="V113" s="234"/>
      <c r="W113" s="235"/>
      <c r="X113" s="213"/>
      <c r="Y113" s="214"/>
      <c r="Z113" s="214"/>
      <c r="AA113" s="213"/>
      <c r="AB113" s="214"/>
      <c r="AC113" s="214"/>
      <c r="AD113" s="213"/>
    </row>
    <row r="114" spans="8:30" x14ac:dyDescent="0.2">
      <c r="H114" s="203" t="s">
        <v>92</v>
      </c>
      <c r="I114" s="236">
        <f t="shared" ref="I114:R114" si="7">IF(I61&lt;I62,1,0)</f>
        <v>1</v>
      </c>
      <c r="J114" s="237">
        <f t="shared" si="7"/>
        <v>1</v>
      </c>
      <c r="K114" s="237">
        <f t="shared" si="7"/>
        <v>0</v>
      </c>
      <c r="L114" s="237">
        <f t="shared" si="7"/>
        <v>0</v>
      </c>
      <c r="M114" s="238">
        <f t="shared" si="7"/>
        <v>0</v>
      </c>
      <c r="N114" s="236">
        <f t="shared" si="7"/>
        <v>1</v>
      </c>
      <c r="O114" s="237">
        <f t="shared" si="7"/>
        <v>0</v>
      </c>
      <c r="P114" s="237">
        <f t="shared" si="7"/>
        <v>0</v>
      </c>
      <c r="Q114" s="237">
        <f t="shared" si="7"/>
        <v>0</v>
      </c>
      <c r="R114" s="238">
        <f t="shared" si="7"/>
        <v>0</v>
      </c>
      <c r="S114" s="240"/>
      <c r="T114" s="240"/>
      <c r="U114" s="240"/>
      <c r="V114" s="240"/>
      <c r="W114" s="235"/>
      <c r="X114" s="247"/>
      <c r="Y114" s="214"/>
      <c r="Z114" s="214"/>
      <c r="AA114" s="213"/>
      <c r="AB114" s="214"/>
      <c r="AC114" s="218"/>
      <c r="AD114" s="213"/>
    </row>
    <row r="115" spans="8:30" ht="13.5" thickBot="1" x14ac:dyDescent="0.25">
      <c r="H115" s="198"/>
      <c r="I115" s="200"/>
      <c r="J115" s="200"/>
      <c r="K115" s="200"/>
      <c r="L115" s="200"/>
      <c r="M115" s="199"/>
      <c r="N115" s="200"/>
      <c r="O115" s="200"/>
      <c r="P115" s="200"/>
      <c r="Q115" s="200"/>
      <c r="R115" s="199"/>
      <c r="S115" s="222"/>
      <c r="T115" s="222"/>
      <c r="U115" s="222"/>
      <c r="V115" s="222"/>
      <c r="W115" s="223"/>
      <c r="X115" s="199"/>
      <c r="Y115" s="200"/>
      <c r="Z115" s="200"/>
      <c r="AA115" s="199"/>
      <c r="AB115" s="200"/>
      <c r="AC115" s="200"/>
      <c r="AD115" s="199"/>
    </row>
    <row r="116" spans="8:30" x14ac:dyDescent="0.2">
      <c r="H116" s="185"/>
      <c r="I116" s="185"/>
      <c r="J116" s="185"/>
      <c r="K116" s="185"/>
      <c r="L116" s="185"/>
      <c r="M116" s="185"/>
      <c r="N116" s="185"/>
      <c r="O116" s="185"/>
      <c r="P116" s="185"/>
      <c r="Q116" s="185"/>
      <c r="R116" s="185"/>
      <c r="S116" s="185"/>
      <c r="T116" s="185"/>
      <c r="U116" s="185"/>
      <c r="V116" s="185"/>
      <c r="W116" s="185"/>
      <c r="X116" s="185"/>
      <c r="Y116" s="185"/>
      <c r="Z116" s="185"/>
      <c r="AA116" s="185"/>
      <c r="AB116" s="185"/>
      <c r="AC116" s="185"/>
      <c r="AD116" s="185"/>
    </row>
  </sheetData>
  <pageMargins left="0.7" right="0.7" top="0.78740157499999996" bottom="0.78740157499999996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89"/>
  <sheetViews>
    <sheetView zoomScaleNormal="100" workbookViewId="0">
      <selection activeCell="AE44" sqref="AE44"/>
    </sheetView>
  </sheetViews>
  <sheetFormatPr baseColWidth="10" defaultRowHeight="12.75" x14ac:dyDescent="0.2"/>
  <cols>
    <col min="1" max="1" width="8.7109375" style="147" customWidth="1"/>
    <col min="2" max="2" width="3.28515625" style="147" customWidth="1"/>
    <col min="3" max="4" width="8.7109375" style="147" customWidth="1"/>
    <col min="5" max="5" width="25.7109375" style="147" customWidth="1"/>
    <col min="6" max="21" width="3.28515625" style="147" customWidth="1"/>
    <col min="22" max="22" width="5.7109375" style="147" customWidth="1"/>
    <col min="23" max="24" width="3.7109375" style="147" customWidth="1"/>
    <col min="25" max="25" width="4.7109375" style="147" customWidth="1"/>
    <col min="26" max="27" width="3.7109375" style="147" customWidth="1"/>
    <col min="28" max="28" width="4.7109375" style="147" customWidth="1"/>
    <col min="29" max="29" width="3.7109375" style="147" customWidth="1"/>
    <col min="30" max="30" width="5.7109375" style="147" customWidth="1"/>
    <col min="31" max="31" width="3.7109375" style="147" customWidth="1"/>
    <col min="32" max="32" width="25.7109375" style="147" customWidth="1"/>
    <col min="33" max="256" width="11.42578125" style="147"/>
    <col min="257" max="257" width="8.7109375" style="147" customWidth="1"/>
    <col min="258" max="258" width="3.28515625" style="147" customWidth="1"/>
    <col min="259" max="260" width="8.7109375" style="147" customWidth="1"/>
    <col min="261" max="261" width="25.7109375" style="147" customWidth="1"/>
    <col min="262" max="277" width="3.28515625" style="147" customWidth="1"/>
    <col min="278" max="278" width="5.7109375" style="147" customWidth="1"/>
    <col min="279" max="280" width="3.7109375" style="147" customWidth="1"/>
    <col min="281" max="281" width="4.7109375" style="147" customWidth="1"/>
    <col min="282" max="283" width="3.7109375" style="147" customWidth="1"/>
    <col min="284" max="284" width="4.7109375" style="147" customWidth="1"/>
    <col min="285" max="285" width="3.7109375" style="147" customWidth="1"/>
    <col min="286" max="286" width="5.7109375" style="147" customWidth="1"/>
    <col min="287" max="287" width="3.7109375" style="147" customWidth="1"/>
    <col min="288" max="288" width="25.7109375" style="147" customWidth="1"/>
    <col min="289" max="512" width="11.42578125" style="147"/>
    <col min="513" max="513" width="8.7109375" style="147" customWidth="1"/>
    <col min="514" max="514" width="3.28515625" style="147" customWidth="1"/>
    <col min="515" max="516" width="8.7109375" style="147" customWidth="1"/>
    <col min="517" max="517" width="25.7109375" style="147" customWidth="1"/>
    <col min="518" max="533" width="3.28515625" style="147" customWidth="1"/>
    <col min="534" max="534" width="5.7109375" style="147" customWidth="1"/>
    <col min="535" max="536" width="3.7109375" style="147" customWidth="1"/>
    <col min="537" max="537" width="4.7109375" style="147" customWidth="1"/>
    <col min="538" max="539" width="3.7109375" style="147" customWidth="1"/>
    <col min="540" max="540" width="4.7109375" style="147" customWidth="1"/>
    <col min="541" max="541" width="3.7109375" style="147" customWidth="1"/>
    <col min="542" max="542" width="5.7109375" style="147" customWidth="1"/>
    <col min="543" max="543" width="3.7109375" style="147" customWidth="1"/>
    <col min="544" max="544" width="25.7109375" style="147" customWidth="1"/>
    <col min="545" max="768" width="11.42578125" style="147"/>
    <col min="769" max="769" width="8.7109375" style="147" customWidth="1"/>
    <col min="770" max="770" width="3.28515625" style="147" customWidth="1"/>
    <col min="771" max="772" width="8.7109375" style="147" customWidth="1"/>
    <col min="773" max="773" width="25.7109375" style="147" customWidth="1"/>
    <col min="774" max="789" width="3.28515625" style="147" customWidth="1"/>
    <col min="790" max="790" width="5.7109375" style="147" customWidth="1"/>
    <col min="791" max="792" width="3.7109375" style="147" customWidth="1"/>
    <col min="793" max="793" width="4.7109375" style="147" customWidth="1"/>
    <col min="794" max="795" width="3.7109375" style="147" customWidth="1"/>
    <col min="796" max="796" width="4.7109375" style="147" customWidth="1"/>
    <col min="797" max="797" width="3.7109375" style="147" customWidth="1"/>
    <col min="798" max="798" width="5.7109375" style="147" customWidth="1"/>
    <col min="799" max="799" width="3.7109375" style="147" customWidth="1"/>
    <col min="800" max="800" width="25.7109375" style="147" customWidth="1"/>
    <col min="801" max="1024" width="11.42578125" style="147"/>
    <col min="1025" max="1025" width="8.7109375" style="147" customWidth="1"/>
    <col min="1026" max="1026" width="3.28515625" style="147" customWidth="1"/>
    <col min="1027" max="1028" width="8.7109375" style="147" customWidth="1"/>
    <col min="1029" max="1029" width="25.7109375" style="147" customWidth="1"/>
    <col min="1030" max="1045" width="3.28515625" style="147" customWidth="1"/>
    <col min="1046" max="1046" width="5.7109375" style="147" customWidth="1"/>
    <col min="1047" max="1048" width="3.7109375" style="147" customWidth="1"/>
    <col min="1049" max="1049" width="4.7109375" style="147" customWidth="1"/>
    <col min="1050" max="1051" width="3.7109375" style="147" customWidth="1"/>
    <col min="1052" max="1052" width="4.7109375" style="147" customWidth="1"/>
    <col min="1053" max="1053" width="3.7109375" style="147" customWidth="1"/>
    <col min="1054" max="1054" width="5.7109375" style="147" customWidth="1"/>
    <col min="1055" max="1055" width="3.7109375" style="147" customWidth="1"/>
    <col min="1056" max="1056" width="25.7109375" style="147" customWidth="1"/>
    <col min="1057" max="1280" width="11.42578125" style="147"/>
    <col min="1281" max="1281" width="8.7109375" style="147" customWidth="1"/>
    <col min="1282" max="1282" width="3.28515625" style="147" customWidth="1"/>
    <col min="1283" max="1284" width="8.7109375" style="147" customWidth="1"/>
    <col min="1285" max="1285" width="25.7109375" style="147" customWidth="1"/>
    <col min="1286" max="1301" width="3.28515625" style="147" customWidth="1"/>
    <col min="1302" max="1302" width="5.7109375" style="147" customWidth="1"/>
    <col min="1303" max="1304" width="3.7109375" style="147" customWidth="1"/>
    <col min="1305" max="1305" width="4.7109375" style="147" customWidth="1"/>
    <col min="1306" max="1307" width="3.7109375" style="147" customWidth="1"/>
    <col min="1308" max="1308" width="4.7109375" style="147" customWidth="1"/>
    <col min="1309" max="1309" width="3.7109375" style="147" customWidth="1"/>
    <col min="1310" max="1310" width="5.7109375" style="147" customWidth="1"/>
    <col min="1311" max="1311" width="3.7109375" style="147" customWidth="1"/>
    <col min="1312" max="1312" width="25.7109375" style="147" customWidth="1"/>
    <col min="1313" max="1536" width="11.42578125" style="147"/>
    <col min="1537" max="1537" width="8.7109375" style="147" customWidth="1"/>
    <col min="1538" max="1538" width="3.28515625" style="147" customWidth="1"/>
    <col min="1539" max="1540" width="8.7109375" style="147" customWidth="1"/>
    <col min="1541" max="1541" width="25.7109375" style="147" customWidth="1"/>
    <col min="1542" max="1557" width="3.28515625" style="147" customWidth="1"/>
    <col min="1558" max="1558" width="5.7109375" style="147" customWidth="1"/>
    <col min="1559" max="1560" width="3.7109375" style="147" customWidth="1"/>
    <col min="1561" max="1561" width="4.7109375" style="147" customWidth="1"/>
    <col min="1562" max="1563" width="3.7109375" style="147" customWidth="1"/>
    <col min="1564" max="1564" width="4.7109375" style="147" customWidth="1"/>
    <col min="1565" max="1565" width="3.7109375" style="147" customWidth="1"/>
    <col min="1566" max="1566" width="5.7109375" style="147" customWidth="1"/>
    <col min="1567" max="1567" width="3.7109375" style="147" customWidth="1"/>
    <col min="1568" max="1568" width="25.7109375" style="147" customWidth="1"/>
    <col min="1569" max="1792" width="11.42578125" style="147"/>
    <col min="1793" max="1793" width="8.7109375" style="147" customWidth="1"/>
    <col min="1794" max="1794" width="3.28515625" style="147" customWidth="1"/>
    <col min="1795" max="1796" width="8.7109375" style="147" customWidth="1"/>
    <col min="1797" max="1797" width="25.7109375" style="147" customWidth="1"/>
    <col min="1798" max="1813" width="3.28515625" style="147" customWidth="1"/>
    <col min="1814" max="1814" width="5.7109375" style="147" customWidth="1"/>
    <col min="1815" max="1816" width="3.7109375" style="147" customWidth="1"/>
    <col min="1817" max="1817" width="4.7109375" style="147" customWidth="1"/>
    <col min="1818" max="1819" width="3.7109375" style="147" customWidth="1"/>
    <col min="1820" max="1820" width="4.7109375" style="147" customWidth="1"/>
    <col min="1821" max="1821" width="3.7109375" style="147" customWidth="1"/>
    <col min="1822" max="1822" width="5.7109375" style="147" customWidth="1"/>
    <col min="1823" max="1823" width="3.7109375" style="147" customWidth="1"/>
    <col min="1824" max="1824" width="25.7109375" style="147" customWidth="1"/>
    <col min="1825" max="2048" width="11.42578125" style="147"/>
    <col min="2049" max="2049" width="8.7109375" style="147" customWidth="1"/>
    <col min="2050" max="2050" width="3.28515625" style="147" customWidth="1"/>
    <col min="2051" max="2052" width="8.7109375" style="147" customWidth="1"/>
    <col min="2053" max="2053" width="25.7109375" style="147" customWidth="1"/>
    <col min="2054" max="2069" width="3.28515625" style="147" customWidth="1"/>
    <col min="2070" max="2070" width="5.7109375" style="147" customWidth="1"/>
    <col min="2071" max="2072" width="3.7109375" style="147" customWidth="1"/>
    <col min="2073" max="2073" width="4.7109375" style="147" customWidth="1"/>
    <col min="2074" max="2075" width="3.7109375" style="147" customWidth="1"/>
    <col min="2076" max="2076" width="4.7109375" style="147" customWidth="1"/>
    <col min="2077" max="2077" width="3.7109375" style="147" customWidth="1"/>
    <col min="2078" max="2078" width="5.7109375" style="147" customWidth="1"/>
    <col min="2079" max="2079" width="3.7109375" style="147" customWidth="1"/>
    <col min="2080" max="2080" width="25.7109375" style="147" customWidth="1"/>
    <col min="2081" max="2304" width="11.42578125" style="147"/>
    <col min="2305" max="2305" width="8.7109375" style="147" customWidth="1"/>
    <col min="2306" max="2306" width="3.28515625" style="147" customWidth="1"/>
    <col min="2307" max="2308" width="8.7109375" style="147" customWidth="1"/>
    <col min="2309" max="2309" width="25.7109375" style="147" customWidth="1"/>
    <col min="2310" max="2325" width="3.28515625" style="147" customWidth="1"/>
    <col min="2326" max="2326" width="5.7109375" style="147" customWidth="1"/>
    <col min="2327" max="2328" width="3.7109375" style="147" customWidth="1"/>
    <col min="2329" max="2329" width="4.7109375" style="147" customWidth="1"/>
    <col min="2330" max="2331" width="3.7109375" style="147" customWidth="1"/>
    <col min="2332" max="2332" width="4.7109375" style="147" customWidth="1"/>
    <col min="2333" max="2333" width="3.7109375" style="147" customWidth="1"/>
    <col min="2334" max="2334" width="5.7109375" style="147" customWidth="1"/>
    <col min="2335" max="2335" width="3.7109375" style="147" customWidth="1"/>
    <col min="2336" max="2336" width="25.7109375" style="147" customWidth="1"/>
    <col min="2337" max="2560" width="11.42578125" style="147"/>
    <col min="2561" max="2561" width="8.7109375" style="147" customWidth="1"/>
    <col min="2562" max="2562" width="3.28515625" style="147" customWidth="1"/>
    <col min="2563" max="2564" width="8.7109375" style="147" customWidth="1"/>
    <col min="2565" max="2565" width="25.7109375" style="147" customWidth="1"/>
    <col min="2566" max="2581" width="3.28515625" style="147" customWidth="1"/>
    <col min="2582" max="2582" width="5.7109375" style="147" customWidth="1"/>
    <col min="2583" max="2584" width="3.7109375" style="147" customWidth="1"/>
    <col min="2585" max="2585" width="4.7109375" style="147" customWidth="1"/>
    <col min="2586" max="2587" width="3.7109375" style="147" customWidth="1"/>
    <col min="2588" max="2588" width="4.7109375" style="147" customWidth="1"/>
    <col min="2589" max="2589" width="3.7109375" style="147" customWidth="1"/>
    <col min="2590" max="2590" width="5.7109375" style="147" customWidth="1"/>
    <col min="2591" max="2591" width="3.7109375" style="147" customWidth="1"/>
    <col min="2592" max="2592" width="25.7109375" style="147" customWidth="1"/>
    <col min="2593" max="2816" width="11.42578125" style="147"/>
    <col min="2817" max="2817" width="8.7109375" style="147" customWidth="1"/>
    <col min="2818" max="2818" width="3.28515625" style="147" customWidth="1"/>
    <col min="2819" max="2820" width="8.7109375" style="147" customWidth="1"/>
    <col min="2821" max="2821" width="25.7109375" style="147" customWidth="1"/>
    <col min="2822" max="2837" width="3.28515625" style="147" customWidth="1"/>
    <col min="2838" max="2838" width="5.7109375" style="147" customWidth="1"/>
    <col min="2839" max="2840" width="3.7109375" style="147" customWidth="1"/>
    <col min="2841" max="2841" width="4.7109375" style="147" customWidth="1"/>
    <col min="2842" max="2843" width="3.7109375" style="147" customWidth="1"/>
    <col min="2844" max="2844" width="4.7109375" style="147" customWidth="1"/>
    <col min="2845" max="2845" width="3.7109375" style="147" customWidth="1"/>
    <col min="2846" max="2846" width="5.7109375" style="147" customWidth="1"/>
    <col min="2847" max="2847" width="3.7109375" style="147" customWidth="1"/>
    <col min="2848" max="2848" width="25.7109375" style="147" customWidth="1"/>
    <col min="2849" max="3072" width="11.42578125" style="147"/>
    <col min="3073" max="3073" width="8.7109375" style="147" customWidth="1"/>
    <col min="3074" max="3074" width="3.28515625" style="147" customWidth="1"/>
    <col min="3075" max="3076" width="8.7109375" style="147" customWidth="1"/>
    <col min="3077" max="3077" width="25.7109375" style="147" customWidth="1"/>
    <col min="3078" max="3093" width="3.28515625" style="147" customWidth="1"/>
    <col min="3094" max="3094" width="5.7109375" style="147" customWidth="1"/>
    <col min="3095" max="3096" width="3.7109375" style="147" customWidth="1"/>
    <col min="3097" max="3097" width="4.7109375" style="147" customWidth="1"/>
    <col min="3098" max="3099" width="3.7109375" style="147" customWidth="1"/>
    <col min="3100" max="3100" width="4.7109375" style="147" customWidth="1"/>
    <col min="3101" max="3101" width="3.7109375" style="147" customWidth="1"/>
    <col min="3102" max="3102" width="5.7109375" style="147" customWidth="1"/>
    <col min="3103" max="3103" width="3.7109375" style="147" customWidth="1"/>
    <col min="3104" max="3104" width="25.7109375" style="147" customWidth="1"/>
    <col min="3105" max="3328" width="11.42578125" style="147"/>
    <col min="3329" max="3329" width="8.7109375" style="147" customWidth="1"/>
    <col min="3330" max="3330" width="3.28515625" style="147" customWidth="1"/>
    <col min="3331" max="3332" width="8.7109375" style="147" customWidth="1"/>
    <col min="3333" max="3333" width="25.7109375" style="147" customWidth="1"/>
    <col min="3334" max="3349" width="3.28515625" style="147" customWidth="1"/>
    <col min="3350" max="3350" width="5.7109375" style="147" customWidth="1"/>
    <col min="3351" max="3352" width="3.7109375" style="147" customWidth="1"/>
    <col min="3353" max="3353" width="4.7109375" style="147" customWidth="1"/>
    <col min="3354" max="3355" width="3.7109375" style="147" customWidth="1"/>
    <col min="3356" max="3356" width="4.7109375" style="147" customWidth="1"/>
    <col min="3357" max="3357" width="3.7109375" style="147" customWidth="1"/>
    <col min="3358" max="3358" width="5.7109375" style="147" customWidth="1"/>
    <col min="3359" max="3359" width="3.7109375" style="147" customWidth="1"/>
    <col min="3360" max="3360" width="25.7109375" style="147" customWidth="1"/>
    <col min="3361" max="3584" width="11.42578125" style="147"/>
    <col min="3585" max="3585" width="8.7109375" style="147" customWidth="1"/>
    <col min="3586" max="3586" width="3.28515625" style="147" customWidth="1"/>
    <col min="3587" max="3588" width="8.7109375" style="147" customWidth="1"/>
    <col min="3589" max="3589" width="25.7109375" style="147" customWidth="1"/>
    <col min="3590" max="3605" width="3.28515625" style="147" customWidth="1"/>
    <col min="3606" max="3606" width="5.7109375" style="147" customWidth="1"/>
    <col min="3607" max="3608" width="3.7109375" style="147" customWidth="1"/>
    <col min="3609" max="3609" width="4.7109375" style="147" customWidth="1"/>
    <col min="3610" max="3611" width="3.7109375" style="147" customWidth="1"/>
    <col min="3612" max="3612" width="4.7109375" style="147" customWidth="1"/>
    <col min="3613" max="3613" width="3.7109375" style="147" customWidth="1"/>
    <col min="3614" max="3614" width="5.7109375" style="147" customWidth="1"/>
    <col min="3615" max="3615" width="3.7109375" style="147" customWidth="1"/>
    <col min="3616" max="3616" width="25.7109375" style="147" customWidth="1"/>
    <col min="3617" max="3840" width="11.42578125" style="147"/>
    <col min="3841" max="3841" width="8.7109375" style="147" customWidth="1"/>
    <col min="3842" max="3842" width="3.28515625" style="147" customWidth="1"/>
    <col min="3843" max="3844" width="8.7109375" style="147" customWidth="1"/>
    <col min="3845" max="3845" width="25.7109375" style="147" customWidth="1"/>
    <col min="3846" max="3861" width="3.28515625" style="147" customWidth="1"/>
    <col min="3862" max="3862" width="5.7109375" style="147" customWidth="1"/>
    <col min="3863" max="3864" width="3.7109375" style="147" customWidth="1"/>
    <col min="3865" max="3865" width="4.7109375" style="147" customWidth="1"/>
    <col min="3866" max="3867" width="3.7109375" style="147" customWidth="1"/>
    <col min="3868" max="3868" width="4.7109375" style="147" customWidth="1"/>
    <col min="3869" max="3869" width="3.7109375" style="147" customWidth="1"/>
    <col min="3870" max="3870" width="5.7109375" style="147" customWidth="1"/>
    <col min="3871" max="3871" width="3.7109375" style="147" customWidth="1"/>
    <col min="3872" max="3872" width="25.7109375" style="147" customWidth="1"/>
    <col min="3873" max="4096" width="11.42578125" style="147"/>
    <col min="4097" max="4097" width="8.7109375" style="147" customWidth="1"/>
    <col min="4098" max="4098" width="3.28515625" style="147" customWidth="1"/>
    <col min="4099" max="4100" width="8.7109375" style="147" customWidth="1"/>
    <col min="4101" max="4101" width="25.7109375" style="147" customWidth="1"/>
    <col min="4102" max="4117" width="3.28515625" style="147" customWidth="1"/>
    <col min="4118" max="4118" width="5.7109375" style="147" customWidth="1"/>
    <col min="4119" max="4120" width="3.7109375" style="147" customWidth="1"/>
    <col min="4121" max="4121" width="4.7109375" style="147" customWidth="1"/>
    <col min="4122" max="4123" width="3.7109375" style="147" customWidth="1"/>
    <col min="4124" max="4124" width="4.7109375" style="147" customWidth="1"/>
    <col min="4125" max="4125" width="3.7109375" style="147" customWidth="1"/>
    <col min="4126" max="4126" width="5.7109375" style="147" customWidth="1"/>
    <col min="4127" max="4127" width="3.7109375" style="147" customWidth="1"/>
    <col min="4128" max="4128" width="25.7109375" style="147" customWidth="1"/>
    <col min="4129" max="4352" width="11.42578125" style="147"/>
    <col min="4353" max="4353" width="8.7109375" style="147" customWidth="1"/>
    <col min="4354" max="4354" width="3.28515625" style="147" customWidth="1"/>
    <col min="4355" max="4356" width="8.7109375" style="147" customWidth="1"/>
    <col min="4357" max="4357" width="25.7109375" style="147" customWidth="1"/>
    <col min="4358" max="4373" width="3.28515625" style="147" customWidth="1"/>
    <col min="4374" max="4374" width="5.7109375" style="147" customWidth="1"/>
    <col min="4375" max="4376" width="3.7109375" style="147" customWidth="1"/>
    <col min="4377" max="4377" width="4.7109375" style="147" customWidth="1"/>
    <col min="4378" max="4379" width="3.7109375" style="147" customWidth="1"/>
    <col min="4380" max="4380" width="4.7109375" style="147" customWidth="1"/>
    <col min="4381" max="4381" width="3.7109375" style="147" customWidth="1"/>
    <col min="4382" max="4382" width="5.7109375" style="147" customWidth="1"/>
    <col min="4383" max="4383" width="3.7109375" style="147" customWidth="1"/>
    <col min="4384" max="4384" width="25.7109375" style="147" customWidth="1"/>
    <col min="4385" max="4608" width="11.42578125" style="147"/>
    <col min="4609" max="4609" width="8.7109375" style="147" customWidth="1"/>
    <col min="4610" max="4610" width="3.28515625" style="147" customWidth="1"/>
    <col min="4611" max="4612" width="8.7109375" style="147" customWidth="1"/>
    <col min="4613" max="4613" width="25.7109375" style="147" customWidth="1"/>
    <col min="4614" max="4629" width="3.28515625" style="147" customWidth="1"/>
    <col min="4630" max="4630" width="5.7109375" style="147" customWidth="1"/>
    <col min="4631" max="4632" width="3.7109375" style="147" customWidth="1"/>
    <col min="4633" max="4633" width="4.7109375" style="147" customWidth="1"/>
    <col min="4634" max="4635" width="3.7109375" style="147" customWidth="1"/>
    <col min="4636" max="4636" width="4.7109375" style="147" customWidth="1"/>
    <col min="4637" max="4637" width="3.7109375" style="147" customWidth="1"/>
    <col min="4638" max="4638" width="5.7109375" style="147" customWidth="1"/>
    <col min="4639" max="4639" width="3.7109375" style="147" customWidth="1"/>
    <col min="4640" max="4640" width="25.7109375" style="147" customWidth="1"/>
    <col min="4641" max="4864" width="11.42578125" style="147"/>
    <col min="4865" max="4865" width="8.7109375" style="147" customWidth="1"/>
    <col min="4866" max="4866" width="3.28515625" style="147" customWidth="1"/>
    <col min="4867" max="4868" width="8.7109375" style="147" customWidth="1"/>
    <col min="4869" max="4869" width="25.7109375" style="147" customWidth="1"/>
    <col min="4870" max="4885" width="3.28515625" style="147" customWidth="1"/>
    <col min="4886" max="4886" width="5.7109375" style="147" customWidth="1"/>
    <col min="4887" max="4888" width="3.7109375" style="147" customWidth="1"/>
    <col min="4889" max="4889" width="4.7109375" style="147" customWidth="1"/>
    <col min="4890" max="4891" width="3.7109375" style="147" customWidth="1"/>
    <col min="4892" max="4892" width="4.7109375" style="147" customWidth="1"/>
    <col min="4893" max="4893" width="3.7109375" style="147" customWidth="1"/>
    <col min="4894" max="4894" width="5.7109375" style="147" customWidth="1"/>
    <col min="4895" max="4895" width="3.7109375" style="147" customWidth="1"/>
    <col min="4896" max="4896" width="25.7109375" style="147" customWidth="1"/>
    <col min="4897" max="5120" width="11.42578125" style="147"/>
    <col min="5121" max="5121" width="8.7109375" style="147" customWidth="1"/>
    <col min="5122" max="5122" width="3.28515625" style="147" customWidth="1"/>
    <col min="5123" max="5124" width="8.7109375" style="147" customWidth="1"/>
    <col min="5125" max="5125" width="25.7109375" style="147" customWidth="1"/>
    <col min="5126" max="5141" width="3.28515625" style="147" customWidth="1"/>
    <col min="5142" max="5142" width="5.7109375" style="147" customWidth="1"/>
    <col min="5143" max="5144" width="3.7109375" style="147" customWidth="1"/>
    <col min="5145" max="5145" width="4.7109375" style="147" customWidth="1"/>
    <col min="5146" max="5147" width="3.7109375" style="147" customWidth="1"/>
    <col min="5148" max="5148" width="4.7109375" style="147" customWidth="1"/>
    <col min="5149" max="5149" width="3.7109375" style="147" customWidth="1"/>
    <col min="5150" max="5150" width="5.7109375" style="147" customWidth="1"/>
    <col min="5151" max="5151" width="3.7109375" style="147" customWidth="1"/>
    <col min="5152" max="5152" width="25.7109375" style="147" customWidth="1"/>
    <col min="5153" max="5376" width="11.42578125" style="147"/>
    <col min="5377" max="5377" width="8.7109375" style="147" customWidth="1"/>
    <col min="5378" max="5378" width="3.28515625" style="147" customWidth="1"/>
    <col min="5379" max="5380" width="8.7109375" style="147" customWidth="1"/>
    <col min="5381" max="5381" width="25.7109375" style="147" customWidth="1"/>
    <col min="5382" max="5397" width="3.28515625" style="147" customWidth="1"/>
    <col min="5398" max="5398" width="5.7109375" style="147" customWidth="1"/>
    <col min="5399" max="5400" width="3.7109375" style="147" customWidth="1"/>
    <col min="5401" max="5401" width="4.7109375" style="147" customWidth="1"/>
    <col min="5402" max="5403" width="3.7109375" style="147" customWidth="1"/>
    <col min="5404" max="5404" width="4.7109375" style="147" customWidth="1"/>
    <col min="5405" max="5405" width="3.7109375" style="147" customWidth="1"/>
    <col min="5406" max="5406" width="5.7109375" style="147" customWidth="1"/>
    <col min="5407" max="5407" width="3.7109375" style="147" customWidth="1"/>
    <col min="5408" max="5408" width="25.7109375" style="147" customWidth="1"/>
    <col min="5409" max="5632" width="11.42578125" style="147"/>
    <col min="5633" max="5633" width="8.7109375" style="147" customWidth="1"/>
    <col min="5634" max="5634" width="3.28515625" style="147" customWidth="1"/>
    <col min="5635" max="5636" width="8.7109375" style="147" customWidth="1"/>
    <col min="5637" max="5637" width="25.7109375" style="147" customWidth="1"/>
    <col min="5638" max="5653" width="3.28515625" style="147" customWidth="1"/>
    <col min="5654" max="5654" width="5.7109375" style="147" customWidth="1"/>
    <col min="5655" max="5656" width="3.7109375" style="147" customWidth="1"/>
    <col min="5657" max="5657" width="4.7109375" style="147" customWidth="1"/>
    <col min="5658" max="5659" width="3.7109375" style="147" customWidth="1"/>
    <col min="5660" max="5660" width="4.7109375" style="147" customWidth="1"/>
    <col min="5661" max="5661" width="3.7109375" style="147" customWidth="1"/>
    <col min="5662" max="5662" width="5.7109375" style="147" customWidth="1"/>
    <col min="5663" max="5663" width="3.7109375" style="147" customWidth="1"/>
    <col min="5664" max="5664" width="25.7109375" style="147" customWidth="1"/>
    <col min="5665" max="5888" width="11.42578125" style="147"/>
    <col min="5889" max="5889" width="8.7109375" style="147" customWidth="1"/>
    <col min="5890" max="5890" width="3.28515625" style="147" customWidth="1"/>
    <col min="5891" max="5892" width="8.7109375" style="147" customWidth="1"/>
    <col min="5893" max="5893" width="25.7109375" style="147" customWidth="1"/>
    <col min="5894" max="5909" width="3.28515625" style="147" customWidth="1"/>
    <col min="5910" max="5910" width="5.7109375" style="147" customWidth="1"/>
    <col min="5911" max="5912" width="3.7109375" style="147" customWidth="1"/>
    <col min="5913" max="5913" width="4.7109375" style="147" customWidth="1"/>
    <col min="5914" max="5915" width="3.7109375" style="147" customWidth="1"/>
    <col min="5916" max="5916" width="4.7109375" style="147" customWidth="1"/>
    <col min="5917" max="5917" width="3.7109375" style="147" customWidth="1"/>
    <col min="5918" max="5918" width="5.7109375" style="147" customWidth="1"/>
    <col min="5919" max="5919" width="3.7109375" style="147" customWidth="1"/>
    <col min="5920" max="5920" width="25.7109375" style="147" customWidth="1"/>
    <col min="5921" max="6144" width="11.42578125" style="147"/>
    <col min="6145" max="6145" width="8.7109375" style="147" customWidth="1"/>
    <col min="6146" max="6146" width="3.28515625" style="147" customWidth="1"/>
    <col min="6147" max="6148" width="8.7109375" style="147" customWidth="1"/>
    <col min="6149" max="6149" width="25.7109375" style="147" customWidth="1"/>
    <col min="6150" max="6165" width="3.28515625" style="147" customWidth="1"/>
    <col min="6166" max="6166" width="5.7109375" style="147" customWidth="1"/>
    <col min="6167" max="6168" width="3.7109375" style="147" customWidth="1"/>
    <col min="6169" max="6169" width="4.7109375" style="147" customWidth="1"/>
    <col min="6170" max="6171" width="3.7109375" style="147" customWidth="1"/>
    <col min="6172" max="6172" width="4.7109375" style="147" customWidth="1"/>
    <col min="6173" max="6173" width="3.7109375" style="147" customWidth="1"/>
    <col min="6174" max="6174" width="5.7109375" style="147" customWidth="1"/>
    <col min="6175" max="6175" width="3.7109375" style="147" customWidth="1"/>
    <col min="6176" max="6176" width="25.7109375" style="147" customWidth="1"/>
    <col min="6177" max="6400" width="11.42578125" style="147"/>
    <col min="6401" max="6401" width="8.7109375" style="147" customWidth="1"/>
    <col min="6402" max="6402" width="3.28515625" style="147" customWidth="1"/>
    <col min="6403" max="6404" width="8.7109375" style="147" customWidth="1"/>
    <col min="6405" max="6405" width="25.7109375" style="147" customWidth="1"/>
    <col min="6406" max="6421" width="3.28515625" style="147" customWidth="1"/>
    <col min="6422" max="6422" width="5.7109375" style="147" customWidth="1"/>
    <col min="6423" max="6424" width="3.7109375" style="147" customWidth="1"/>
    <col min="6425" max="6425" width="4.7109375" style="147" customWidth="1"/>
    <col min="6426" max="6427" width="3.7109375" style="147" customWidth="1"/>
    <col min="6428" max="6428" width="4.7109375" style="147" customWidth="1"/>
    <col min="6429" max="6429" width="3.7109375" style="147" customWidth="1"/>
    <col min="6430" max="6430" width="5.7109375" style="147" customWidth="1"/>
    <col min="6431" max="6431" width="3.7109375" style="147" customWidth="1"/>
    <col min="6432" max="6432" width="25.7109375" style="147" customWidth="1"/>
    <col min="6433" max="6656" width="11.42578125" style="147"/>
    <col min="6657" max="6657" width="8.7109375" style="147" customWidth="1"/>
    <col min="6658" max="6658" width="3.28515625" style="147" customWidth="1"/>
    <col min="6659" max="6660" width="8.7109375" style="147" customWidth="1"/>
    <col min="6661" max="6661" width="25.7109375" style="147" customWidth="1"/>
    <col min="6662" max="6677" width="3.28515625" style="147" customWidth="1"/>
    <col min="6678" max="6678" width="5.7109375" style="147" customWidth="1"/>
    <col min="6679" max="6680" width="3.7109375" style="147" customWidth="1"/>
    <col min="6681" max="6681" width="4.7109375" style="147" customWidth="1"/>
    <col min="6682" max="6683" width="3.7109375" style="147" customWidth="1"/>
    <col min="6684" max="6684" width="4.7109375" style="147" customWidth="1"/>
    <col min="6685" max="6685" width="3.7109375" style="147" customWidth="1"/>
    <col min="6686" max="6686" width="5.7109375" style="147" customWidth="1"/>
    <col min="6687" max="6687" width="3.7109375" style="147" customWidth="1"/>
    <col min="6688" max="6688" width="25.7109375" style="147" customWidth="1"/>
    <col min="6689" max="6912" width="11.42578125" style="147"/>
    <col min="6913" max="6913" width="8.7109375" style="147" customWidth="1"/>
    <col min="6914" max="6914" width="3.28515625" style="147" customWidth="1"/>
    <col min="6915" max="6916" width="8.7109375" style="147" customWidth="1"/>
    <col min="6917" max="6917" width="25.7109375" style="147" customWidth="1"/>
    <col min="6918" max="6933" width="3.28515625" style="147" customWidth="1"/>
    <col min="6934" max="6934" width="5.7109375" style="147" customWidth="1"/>
    <col min="6935" max="6936" width="3.7109375" style="147" customWidth="1"/>
    <col min="6937" max="6937" width="4.7109375" style="147" customWidth="1"/>
    <col min="6938" max="6939" width="3.7109375" style="147" customWidth="1"/>
    <col min="6940" max="6940" width="4.7109375" style="147" customWidth="1"/>
    <col min="6941" max="6941" width="3.7109375" style="147" customWidth="1"/>
    <col min="6942" max="6942" width="5.7109375" style="147" customWidth="1"/>
    <col min="6943" max="6943" width="3.7109375" style="147" customWidth="1"/>
    <col min="6944" max="6944" width="25.7109375" style="147" customWidth="1"/>
    <col min="6945" max="7168" width="11.42578125" style="147"/>
    <col min="7169" max="7169" width="8.7109375" style="147" customWidth="1"/>
    <col min="7170" max="7170" width="3.28515625" style="147" customWidth="1"/>
    <col min="7171" max="7172" width="8.7109375" style="147" customWidth="1"/>
    <col min="7173" max="7173" width="25.7109375" style="147" customWidth="1"/>
    <col min="7174" max="7189" width="3.28515625" style="147" customWidth="1"/>
    <col min="7190" max="7190" width="5.7109375" style="147" customWidth="1"/>
    <col min="7191" max="7192" width="3.7109375" style="147" customWidth="1"/>
    <col min="7193" max="7193" width="4.7109375" style="147" customWidth="1"/>
    <col min="7194" max="7195" width="3.7109375" style="147" customWidth="1"/>
    <col min="7196" max="7196" width="4.7109375" style="147" customWidth="1"/>
    <col min="7197" max="7197" width="3.7109375" style="147" customWidth="1"/>
    <col min="7198" max="7198" width="5.7109375" style="147" customWidth="1"/>
    <col min="7199" max="7199" width="3.7109375" style="147" customWidth="1"/>
    <col min="7200" max="7200" width="25.7109375" style="147" customWidth="1"/>
    <col min="7201" max="7424" width="11.42578125" style="147"/>
    <col min="7425" max="7425" width="8.7109375" style="147" customWidth="1"/>
    <col min="7426" max="7426" width="3.28515625" style="147" customWidth="1"/>
    <col min="7427" max="7428" width="8.7109375" style="147" customWidth="1"/>
    <col min="7429" max="7429" width="25.7109375" style="147" customWidth="1"/>
    <col min="7430" max="7445" width="3.28515625" style="147" customWidth="1"/>
    <col min="7446" max="7446" width="5.7109375" style="147" customWidth="1"/>
    <col min="7447" max="7448" width="3.7109375" style="147" customWidth="1"/>
    <col min="7449" max="7449" width="4.7109375" style="147" customWidth="1"/>
    <col min="7450" max="7451" width="3.7109375" style="147" customWidth="1"/>
    <col min="7452" max="7452" width="4.7109375" style="147" customWidth="1"/>
    <col min="7453" max="7453" width="3.7109375" style="147" customWidth="1"/>
    <col min="7454" max="7454" width="5.7109375" style="147" customWidth="1"/>
    <col min="7455" max="7455" width="3.7109375" style="147" customWidth="1"/>
    <col min="7456" max="7456" width="25.7109375" style="147" customWidth="1"/>
    <col min="7457" max="7680" width="11.42578125" style="147"/>
    <col min="7681" max="7681" width="8.7109375" style="147" customWidth="1"/>
    <col min="7682" max="7682" width="3.28515625" style="147" customWidth="1"/>
    <col min="7683" max="7684" width="8.7109375" style="147" customWidth="1"/>
    <col min="7685" max="7685" width="25.7109375" style="147" customWidth="1"/>
    <col min="7686" max="7701" width="3.28515625" style="147" customWidth="1"/>
    <col min="7702" max="7702" width="5.7109375" style="147" customWidth="1"/>
    <col min="7703" max="7704" width="3.7109375" style="147" customWidth="1"/>
    <col min="7705" max="7705" width="4.7109375" style="147" customWidth="1"/>
    <col min="7706" max="7707" width="3.7109375" style="147" customWidth="1"/>
    <col min="7708" max="7708" width="4.7109375" style="147" customWidth="1"/>
    <col min="7709" max="7709" width="3.7109375" style="147" customWidth="1"/>
    <col min="7710" max="7710" width="5.7109375" style="147" customWidth="1"/>
    <col min="7711" max="7711" width="3.7109375" style="147" customWidth="1"/>
    <col min="7712" max="7712" width="25.7109375" style="147" customWidth="1"/>
    <col min="7713" max="7936" width="11.42578125" style="147"/>
    <col min="7937" max="7937" width="8.7109375" style="147" customWidth="1"/>
    <col min="7938" max="7938" width="3.28515625" style="147" customWidth="1"/>
    <col min="7939" max="7940" width="8.7109375" style="147" customWidth="1"/>
    <col min="7941" max="7941" width="25.7109375" style="147" customWidth="1"/>
    <col min="7942" max="7957" width="3.28515625" style="147" customWidth="1"/>
    <col min="7958" max="7958" width="5.7109375" style="147" customWidth="1"/>
    <col min="7959" max="7960" width="3.7109375" style="147" customWidth="1"/>
    <col min="7961" max="7961" width="4.7109375" style="147" customWidth="1"/>
    <col min="7962" max="7963" width="3.7109375" style="147" customWidth="1"/>
    <col min="7964" max="7964" width="4.7109375" style="147" customWidth="1"/>
    <col min="7965" max="7965" width="3.7109375" style="147" customWidth="1"/>
    <col min="7966" max="7966" width="5.7109375" style="147" customWidth="1"/>
    <col min="7967" max="7967" width="3.7109375" style="147" customWidth="1"/>
    <col min="7968" max="7968" width="25.7109375" style="147" customWidth="1"/>
    <col min="7969" max="8192" width="11.42578125" style="147"/>
    <col min="8193" max="8193" width="8.7109375" style="147" customWidth="1"/>
    <col min="8194" max="8194" width="3.28515625" style="147" customWidth="1"/>
    <col min="8195" max="8196" width="8.7109375" style="147" customWidth="1"/>
    <col min="8197" max="8197" width="25.7109375" style="147" customWidth="1"/>
    <col min="8198" max="8213" width="3.28515625" style="147" customWidth="1"/>
    <col min="8214" max="8214" width="5.7109375" style="147" customWidth="1"/>
    <col min="8215" max="8216" width="3.7109375" style="147" customWidth="1"/>
    <col min="8217" max="8217" width="4.7109375" style="147" customWidth="1"/>
    <col min="8218" max="8219" width="3.7109375" style="147" customWidth="1"/>
    <col min="8220" max="8220" width="4.7109375" style="147" customWidth="1"/>
    <col min="8221" max="8221" width="3.7109375" style="147" customWidth="1"/>
    <col min="8222" max="8222" width="5.7109375" style="147" customWidth="1"/>
    <col min="8223" max="8223" width="3.7109375" style="147" customWidth="1"/>
    <col min="8224" max="8224" width="25.7109375" style="147" customWidth="1"/>
    <col min="8225" max="8448" width="11.42578125" style="147"/>
    <col min="8449" max="8449" width="8.7109375" style="147" customWidth="1"/>
    <col min="8450" max="8450" width="3.28515625" style="147" customWidth="1"/>
    <col min="8451" max="8452" width="8.7109375" style="147" customWidth="1"/>
    <col min="8453" max="8453" width="25.7109375" style="147" customWidth="1"/>
    <col min="8454" max="8469" width="3.28515625" style="147" customWidth="1"/>
    <col min="8470" max="8470" width="5.7109375" style="147" customWidth="1"/>
    <col min="8471" max="8472" width="3.7109375" style="147" customWidth="1"/>
    <col min="8473" max="8473" width="4.7109375" style="147" customWidth="1"/>
    <col min="8474" max="8475" width="3.7109375" style="147" customWidth="1"/>
    <col min="8476" max="8476" width="4.7109375" style="147" customWidth="1"/>
    <col min="8477" max="8477" width="3.7109375" style="147" customWidth="1"/>
    <col min="8478" max="8478" width="5.7109375" style="147" customWidth="1"/>
    <col min="8479" max="8479" width="3.7109375" style="147" customWidth="1"/>
    <col min="8480" max="8480" width="25.7109375" style="147" customWidth="1"/>
    <col min="8481" max="8704" width="11.42578125" style="147"/>
    <col min="8705" max="8705" width="8.7109375" style="147" customWidth="1"/>
    <col min="8706" max="8706" width="3.28515625" style="147" customWidth="1"/>
    <col min="8707" max="8708" width="8.7109375" style="147" customWidth="1"/>
    <col min="8709" max="8709" width="25.7109375" style="147" customWidth="1"/>
    <col min="8710" max="8725" width="3.28515625" style="147" customWidth="1"/>
    <col min="8726" max="8726" width="5.7109375" style="147" customWidth="1"/>
    <col min="8727" max="8728" width="3.7109375" style="147" customWidth="1"/>
    <col min="8729" max="8729" width="4.7109375" style="147" customWidth="1"/>
    <col min="8730" max="8731" width="3.7109375" style="147" customWidth="1"/>
    <col min="8732" max="8732" width="4.7109375" style="147" customWidth="1"/>
    <col min="8733" max="8733" width="3.7109375" style="147" customWidth="1"/>
    <col min="8734" max="8734" width="5.7109375" style="147" customWidth="1"/>
    <col min="8735" max="8735" width="3.7109375" style="147" customWidth="1"/>
    <col min="8736" max="8736" width="25.7109375" style="147" customWidth="1"/>
    <col min="8737" max="8960" width="11.42578125" style="147"/>
    <col min="8961" max="8961" width="8.7109375" style="147" customWidth="1"/>
    <col min="8962" max="8962" width="3.28515625" style="147" customWidth="1"/>
    <col min="8963" max="8964" width="8.7109375" style="147" customWidth="1"/>
    <col min="8965" max="8965" width="25.7109375" style="147" customWidth="1"/>
    <col min="8966" max="8981" width="3.28515625" style="147" customWidth="1"/>
    <col min="8982" max="8982" width="5.7109375" style="147" customWidth="1"/>
    <col min="8983" max="8984" width="3.7109375" style="147" customWidth="1"/>
    <col min="8985" max="8985" width="4.7109375" style="147" customWidth="1"/>
    <col min="8986" max="8987" width="3.7109375" style="147" customWidth="1"/>
    <col min="8988" max="8988" width="4.7109375" style="147" customWidth="1"/>
    <col min="8989" max="8989" width="3.7109375" style="147" customWidth="1"/>
    <col min="8990" max="8990" width="5.7109375" style="147" customWidth="1"/>
    <col min="8991" max="8991" width="3.7109375" style="147" customWidth="1"/>
    <col min="8992" max="8992" width="25.7109375" style="147" customWidth="1"/>
    <col min="8993" max="9216" width="11.42578125" style="147"/>
    <col min="9217" max="9217" width="8.7109375" style="147" customWidth="1"/>
    <col min="9218" max="9218" width="3.28515625" style="147" customWidth="1"/>
    <col min="9219" max="9220" width="8.7109375" style="147" customWidth="1"/>
    <col min="9221" max="9221" width="25.7109375" style="147" customWidth="1"/>
    <col min="9222" max="9237" width="3.28515625" style="147" customWidth="1"/>
    <col min="9238" max="9238" width="5.7109375" style="147" customWidth="1"/>
    <col min="9239" max="9240" width="3.7109375" style="147" customWidth="1"/>
    <col min="9241" max="9241" width="4.7109375" style="147" customWidth="1"/>
    <col min="9242" max="9243" width="3.7109375" style="147" customWidth="1"/>
    <col min="9244" max="9244" width="4.7109375" style="147" customWidth="1"/>
    <col min="9245" max="9245" width="3.7109375" style="147" customWidth="1"/>
    <col min="9246" max="9246" width="5.7109375" style="147" customWidth="1"/>
    <col min="9247" max="9247" width="3.7109375" style="147" customWidth="1"/>
    <col min="9248" max="9248" width="25.7109375" style="147" customWidth="1"/>
    <col min="9249" max="9472" width="11.42578125" style="147"/>
    <col min="9473" max="9473" width="8.7109375" style="147" customWidth="1"/>
    <col min="9474" max="9474" width="3.28515625" style="147" customWidth="1"/>
    <col min="9475" max="9476" width="8.7109375" style="147" customWidth="1"/>
    <col min="9477" max="9477" width="25.7109375" style="147" customWidth="1"/>
    <col min="9478" max="9493" width="3.28515625" style="147" customWidth="1"/>
    <col min="9494" max="9494" width="5.7109375" style="147" customWidth="1"/>
    <col min="9495" max="9496" width="3.7109375" style="147" customWidth="1"/>
    <col min="9497" max="9497" width="4.7109375" style="147" customWidth="1"/>
    <col min="9498" max="9499" width="3.7109375" style="147" customWidth="1"/>
    <col min="9500" max="9500" width="4.7109375" style="147" customWidth="1"/>
    <col min="9501" max="9501" width="3.7109375" style="147" customWidth="1"/>
    <col min="9502" max="9502" width="5.7109375" style="147" customWidth="1"/>
    <col min="9503" max="9503" width="3.7109375" style="147" customWidth="1"/>
    <col min="9504" max="9504" width="25.7109375" style="147" customWidth="1"/>
    <col min="9505" max="9728" width="11.42578125" style="147"/>
    <col min="9729" max="9729" width="8.7109375" style="147" customWidth="1"/>
    <col min="9730" max="9730" width="3.28515625" style="147" customWidth="1"/>
    <col min="9731" max="9732" width="8.7109375" style="147" customWidth="1"/>
    <col min="9733" max="9733" width="25.7109375" style="147" customWidth="1"/>
    <col min="9734" max="9749" width="3.28515625" style="147" customWidth="1"/>
    <col min="9750" max="9750" width="5.7109375" style="147" customWidth="1"/>
    <col min="9751" max="9752" width="3.7109375" style="147" customWidth="1"/>
    <col min="9753" max="9753" width="4.7109375" style="147" customWidth="1"/>
    <col min="9754" max="9755" width="3.7109375" style="147" customWidth="1"/>
    <col min="9756" max="9756" width="4.7109375" style="147" customWidth="1"/>
    <col min="9757" max="9757" width="3.7109375" style="147" customWidth="1"/>
    <col min="9758" max="9758" width="5.7109375" style="147" customWidth="1"/>
    <col min="9759" max="9759" width="3.7109375" style="147" customWidth="1"/>
    <col min="9760" max="9760" width="25.7109375" style="147" customWidth="1"/>
    <col min="9761" max="9984" width="11.42578125" style="147"/>
    <col min="9985" max="9985" width="8.7109375" style="147" customWidth="1"/>
    <col min="9986" max="9986" width="3.28515625" style="147" customWidth="1"/>
    <col min="9987" max="9988" width="8.7109375" style="147" customWidth="1"/>
    <col min="9989" max="9989" width="25.7109375" style="147" customWidth="1"/>
    <col min="9990" max="10005" width="3.28515625" style="147" customWidth="1"/>
    <col min="10006" max="10006" width="5.7109375" style="147" customWidth="1"/>
    <col min="10007" max="10008" width="3.7109375" style="147" customWidth="1"/>
    <col min="10009" max="10009" width="4.7109375" style="147" customWidth="1"/>
    <col min="10010" max="10011" width="3.7109375" style="147" customWidth="1"/>
    <col min="10012" max="10012" width="4.7109375" style="147" customWidth="1"/>
    <col min="10013" max="10013" width="3.7109375" style="147" customWidth="1"/>
    <col min="10014" max="10014" width="5.7109375" style="147" customWidth="1"/>
    <col min="10015" max="10015" width="3.7109375" style="147" customWidth="1"/>
    <col min="10016" max="10016" width="25.7109375" style="147" customWidth="1"/>
    <col min="10017" max="10240" width="11.42578125" style="147"/>
    <col min="10241" max="10241" width="8.7109375" style="147" customWidth="1"/>
    <col min="10242" max="10242" width="3.28515625" style="147" customWidth="1"/>
    <col min="10243" max="10244" width="8.7109375" style="147" customWidth="1"/>
    <col min="10245" max="10245" width="25.7109375" style="147" customWidth="1"/>
    <col min="10246" max="10261" width="3.28515625" style="147" customWidth="1"/>
    <col min="10262" max="10262" width="5.7109375" style="147" customWidth="1"/>
    <col min="10263" max="10264" width="3.7109375" style="147" customWidth="1"/>
    <col min="10265" max="10265" width="4.7109375" style="147" customWidth="1"/>
    <col min="10266" max="10267" width="3.7109375" style="147" customWidth="1"/>
    <col min="10268" max="10268" width="4.7109375" style="147" customWidth="1"/>
    <col min="10269" max="10269" width="3.7109375" style="147" customWidth="1"/>
    <col min="10270" max="10270" width="5.7109375" style="147" customWidth="1"/>
    <col min="10271" max="10271" width="3.7109375" style="147" customWidth="1"/>
    <col min="10272" max="10272" width="25.7109375" style="147" customWidth="1"/>
    <col min="10273" max="10496" width="11.42578125" style="147"/>
    <col min="10497" max="10497" width="8.7109375" style="147" customWidth="1"/>
    <col min="10498" max="10498" width="3.28515625" style="147" customWidth="1"/>
    <col min="10499" max="10500" width="8.7109375" style="147" customWidth="1"/>
    <col min="10501" max="10501" width="25.7109375" style="147" customWidth="1"/>
    <col min="10502" max="10517" width="3.28515625" style="147" customWidth="1"/>
    <col min="10518" max="10518" width="5.7109375" style="147" customWidth="1"/>
    <col min="10519" max="10520" width="3.7109375" style="147" customWidth="1"/>
    <col min="10521" max="10521" width="4.7109375" style="147" customWidth="1"/>
    <col min="10522" max="10523" width="3.7109375" style="147" customWidth="1"/>
    <col min="10524" max="10524" width="4.7109375" style="147" customWidth="1"/>
    <col min="10525" max="10525" width="3.7109375" style="147" customWidth="1"/>
    <col min="10526" max="10526" width="5.7109375" style="147" customWidth="1"/>
    <col min="10527" max="10527" width="3.7109375" style="147" customWidth="1"/>
    <col min="10528" max="10528" width="25.7109375" style="147" customWidth="1"/>
    <col min="10529" max="10752" width="11.42578125" style="147"/>
    <col min="10753" max="10753" width="8.7109375" style="147" customWidth="1"/>
    <col min="10754" max="10754" width="3.28515625" style="147" customWidth="1"/>
    <col min="10755" max="10756" width="8.7109375" style="147" customWidth="1"/>
    <col min="10757" max="10757" width="25.7109375" style="147" customWidth="1"/>
    <col min="10758" max="10773" width="3.28515625" style="147" customWidth="1"/>
    <col min="10774" max="10774" width="5.7109375" style="147" customWidth="1"/>
    <col min="10775" max="10776" width="3.7109375" style="147" customWidth="1"/>
    <col min="10777" max="10777" width="4.7109375" style="147" customWidth="1"/>
    <col min="10778" max="10779" width="3.7109375" style="147" customWidth="1"/>
    <col min="10780" max="10780" width="4.7109375" style="147" customWidth="1"/>
    <col min="10781" max="10781" width="3.7109375" style="147" customWidth="1"/>
    <col min="10782" max="10782" width="5.7109375" style="147" customWidth="1"/>
    <col min="10783" max="10783" width="3.7109375" style="147" customWidth="1"/>
    <col min="10784" max="10784" width="25.7109375" style="147" customWidth="1"/>
    <col min="10785" max="11008" width="11.42578125" style="147"/>
    <col min="11009" max="11009" width="8.7109375" style="147" customWidth="1"/>
    <col min="11010" max="11010" width="3.28515625" style="147" customWidth="1"/>
    <col min="11011" max="11012" width="8.7109375" style="147" customWidth="1"/>
    <col min="11013" max="11013" width="25.7109375" style="147" customWidth="1"/>
    <col min="11014" max="11029" width="3.28515625" style="147" customWidth="1"/>
    <col min="11030" max="11030" width="5.7109375" style="147" customWidth="1"/>
    <col min="11031" max="11032" width="3.7109375" style="147" customWidth="1"/>
    <col min="11033" max="11033" width="4.7109375" style="147" customWidth="1"/>
    <col min="11034" max="11035" width="3.7109375" style="147" customWidth="1"/>
    <col min="11036" max="11036" width="4.7109375" style="147" customWidth="1"/>
    <col min="11037" max="11037" width="3.7109375" style="147" customWidth="1"/>
    <col min="11038" max="11038" width="5.7109375" style="147" customWidth="1"/>
    <col min="11039" max="11039" width="3.7109375" style="147" customWidth="1"/>
    <col min="11040" max="11040" width="25.7109375" style="147" customWidth="1"/>
    <col min="11041" max="11264" width="11.42578125" style="147"/>
    <col min="11265" max="11265" width="8.7109375" style="147" customWidth="1"/>
    <col min="11266" max="11266" width="3.28515625" style="147" customWidth="1"/>
    <col min="11267" max="11268" width="8.7109375" style="147" customWidth="1"/>
    <col min="11269" max="11269" width="25.7109375" style="147" customWidth="1"/>
    <col min="11270" max="11285" width="3.28515625" style="147" customWidth="1"/>
    <col min="11286" max="11286" width="5.7109375" style="147" customWidth="1"/>
    <col min="11287" max="11288" width="3.7109375" style="147" customWidth="1"/>
    <col min="11289" max="11289" width="4.7109375" style="147" customWidth="1"/>
    <col min="11290" max="11291" width="3.7109375" style="147" customWidth="1"/>
    <col min="11292" max="11292" width="4.7109375" style="147" customWidth="1"/>
    <col min="11293" max="11293" width="3.7109375" style="147" customWidth="1"/>
    <col min="11294" max="11294" width="5.7109375" style="147" customWidth="1"/>
    <col min="11295" max="11295" width="3.7109375" style="147" customWidth="1"/>
    <col min="11296" max="11296" width="25.7109375" style="147" customWidth="1"/>
    <col min="11297" max="11520" width="11.42578125" style="147"/>
    <col min="11521" max="11521" width="8.7109375" style="147" customWidth="1"/>
    <col min="11522" max="11522" width="3.28515625" style="147" customWidth="1"/>
    <col min="11523" max="11524" width="8.7109375" style="147" customWidth="1"/>
    <col min="11525" max="11525" width="25.7109375" style="147" customWidth="1"/>
    <col min="11526" max="11541" width="3.28515625" style="147" customWidth="1"/>
    <col min="11542" max="11542" width="5.7109375" style="147" customWidth="1"/>
    <col min="11543" max="11544" width="3.7109375" style="147" customWidth="1"/>
    <col min="11545" max="11545" width="4.7109375" style="147" customWidth="1"/>
    <col min="11546" max="11547" width="3.7109375" style="147" customWidth="1"/>
    <col min="11548" max="11548" width="4.7109375" style="147" customWidth="1"/>
    <col min="11549" max="11549" width="3.7109375" style="147" customWidth="1"/>
    <col min="11550" max="11550" width="5.7109375" style="147" customWidth="1"/>
    <col min="11551" max="11551" width="3.7109375" style="147" customWidth="1"/>
    <col min="11552" max="11552" width="25.7109375" style="147" customWidth="1"/>
    <col min="11553" max="11776" width="11.42578125" style="147"/>
    <col min="11777" max="11777" width="8.7109375" style="147" customWidth="1"/>
    <col min="11778" max="11778" width="3.28515625" style="147" customWidth="1"/>
    <col min="11779" max="11780" width="8.7109375" style="147" customWidth="1"/>
    <col min="11781" max="11781" width="25.7109375" style="147" customWidth="1"/>
    <col min="11782" max="11797" width="3.28515625" style="147" customWidth="1"/>
    <col min="11798" max="11798" width="5.7109375" style="147" customWidth="1"/>
    <col min="11799" max="11800" width="3.7109375" style="147" customWidth="1"/>
    <col min="11801" max="11801" width="4.7109375" style="147" customWidth="1"/>
    <col min="11802" max="11803" width="3.7109375" style="147" customWidth="1"/>
    <col min="11804" max="11804" width="4.7109375" style="147" customWidth="1"/>
    <col min="11805" max="11805" width="3.7109375" style="147" customWidth="1"/>
    <col min="11806" max="11806" width="5.7109375" style="147" customWidth="1"/>
    <col min="11807" max="11807" width="3.7109375" style="147" customWidth="1"/>
    <col min="11808" max="11808" width="25.7109375" style="147" customWidth="1"/>
    <col min="11809" max="12032" width="11.42578125" style="147"/>
    <col min="12033" max="12033" width="8.7109375" style="147" customWidth="1"/>
    <col min="12034" max="12034" width="3.28515625" style="147" customWidth="1"/>
    <col min="12035" max="12036" width="8.7109375" style="147" customWidth="1"/>
    <col min="12037" max="12037" width="25.7109375" style="147" customWidth="1"/>
    <col min="12038" max="12053" width="3.28515625" style="147" customWidth="1"/>
    <col min="12054" max="12054" width="5.7109375" style="147" customWidth="1"/>
    <col min="12055" max="12056" width="3.7109375" style="147" customWidth="1"/>
    <col min="12057" max="12057" width="4.7109375" style="147" customWidth="1"/>
    <col min="12058" max="12059" width="3.7109375" style="147" customWidth="1"/>
    <col min="12060" max="12060" width="4.7109375" style="147" customWidth="1"/>
    <col min="12061" max="12061" width="3.7109375" style="147" customWidth="1"/>
    <col min="12062" max="12062" width="5.7109375" style="147" customWidth="1"/>
    <col min="12063" max="12063" width="3.7109375" style="147" customWidth="1"/>
    <col min="12064" max="12064" width="25.7109375" style="147" customWidth="1"/>
    <col min="12065" max="12288" width="11.42578125" style="147"/>
    <col min="12289" max="12289" width="8.7109375" style="147" customWidth="1"/>
    <col min="12290" max="12290" width="3.28515625" style="147" customWidth="1"/>
    <col min="12291" max="12292" width="8.7109375" style="147" customWidth="1"/>
    <col min="12293" max="12293" width="25.7109375" style="147" customWidth="1"/>
    <col min="12294" max="12309" width="3.28515625" style="147" customWidth="1"/>
    <col min="12310" max="12310" width="5.7109375" style="147" customWidth="1"/>
    <col min="12311" max="12312" width="3.7109375" style="147" customWidth="1"/>
    <col min="12313" max="12313" width="4.7109375" style="147" customWidth="1"/>
    <col min="12314" max="12315" width="3.7109375" style="147" customWidth="1"/>
    <col min="12316" max="12316" width="4.7109375" style="147" customWidth="1"/>
    <col min="12317" max="12317" width="3.7109375" style="147" customWidth="1"/>
    <col min="12318" max="12318" width="5.7109375" style="147" customWidth="1"/>
    <col min="12319" max="12319" width="3.7109375" style="147" customWidth="1"/>
    <col min="12320" max="12320" width="25.7109375" style="147" customWidth="1"/>
    <col min="12321" max="12544" width="11.42578125" style="147"/>
    <col min="12545" max="12545" width="8.7109375" style="147" customWidth="1"/>
    <col min="12546" max="12546" width="3.28515625" style="147" customWidth="1"/>
    <col min="12547" max="12548" width="8.7109375" style="147" customWidth="1"/>
    <col min="12549" max="12549" width="25.7109375" style="147" customWidth="1"/>
    <col min="12550" max="12565" width="3.28515625" style="147" customWidth="1"/>
    <col min="12566" max="12566" width="5.7109375" style="147" customWidth="1"/>
    <col min="12567" max="12568" width="3.7109375" style="147" customWidth="1"/>
    <col min="12569" max="12569" width="4.7109375" style="147" customWidth="1"/>
    <col min="12570" max="12571" width="3.7109375" style="147" customWidth="1"/>
    <col min="12572" max="12572" width="4.7109375" style="147" customWidth="1"/>
    <col min="12573" max="12573" width="3.7109375" style="147" customWidth="1"/>
    <col min="12574" max="12574" width="5.7109375" style="147" customWidth="1"/>
    <col min="12575" max="12575" width="3.7109375" style="147" customWidth="1"/>
    <col min="12576" max="12576" width="25.7109375" style="147" customWidth="1"/>
    <col min="12577" max="12800" width="11.42578125" style="147"/>
    <col min="12801" max="12801" width="8.7109375" style="147" customWidth="1"/>
    <col min="12802" max="12802" width="3.28515625" style="147" customWidth="1"/>
    <col min="12803" max="12804" width="8.7109375" style="147" customWidth="1"/>
    <col min="12805" max="12805" width="25.7109375" style="147" customWidth="1"/>
    <col min="12806" max="12821" width="3.28515625" style="147" customWidth="1"/>
    <col min="12822" max="12822" width="5.7109375" style="147" customWidth="1"/>
    <col min="12823" max="12824" width="3.7109375" style="147" customWidth="1"/>
    <col min="12825" max="12825" width="4.7109375" style="147" customWidth="1"/>
    <col min="12826" max="12827" width="3.7109375" style="147" customWidth="1"/>
    <col min="12828" max="12828" width="4.7109375" style="147" customWidth="1"/>
    <col min="12829" max="12829" width="3.7109375" style="147" customWidth="1"/>
    <col min="12830" max="12830" width="5.7109375" style="147" customWidth="1"/>
    <col min="12831" max="12831" width="3.7109375" style="147" customWidth="1"/>
    <col min="12832" max="12832" width="25.7109375" style="147" customWidth="1"/>
    <col min="12833" max="13056" width="11.42578125" style="147"/>
    <col min="13057" max="13057" width="8.7109375" style="147" customWidth="1"/>
    <col min="13058" max="13058" width="3.28515625" style="147" customWidth="1"/>
    <col min="13059" max="13060" width="8.7109375" style="147" customWidth="1"/>
    <col min="13061" max="13061" width="25.7109375" style="147" customWidth="1"/>
    <col min="13062" max="13077" width="3.28515625" style="147" customWidth="1"/>
    <col min="13078" max="13078" width="5.7109375" style="147" customWidth="1"/>
    <col min="13079" max="13080" width="3.7109375" style="147" customWidth="1"/>
    <col min="13081" max="13081" width="4.7109375" style="147" customWidth="1"/>
    <col min="13082" max="13083" width="3.7109375" style="147" customWidth="1"/>
    <col min="13084" max="13084" width="4.7109375" style="147" customWidth="1"/>
    <col min="13085" max="13085" width="3.7109375" style="147" customWidth="1"/>
    <col min="13086" max="13086" width="5.7109375" style="147" customWidth="1"/>
    <col min="13087" max="13087" width="3.7109375" style="147" customWidth="1"/>
    <col min="13088" max="13088" width="25.7109375" style="147" customWidth="1"/>
    <col min="13089" max="13312" width="11.42578125" style="147"/>
    <col min="13313" max="13313" width="8.7109375" style="147" customWidth="1"/>
    <col min="13314" max="13314" width="3.28515625" style="147" customWidth="1"/>
    <col min="13315" max="13316" width="8.7109375" style="147" customWidth="1"/>
    <col min="13317" max="13317" width="25.7109375" style="147" customWidth="1"/>
    <col min="13318" max="13333" width="3.28515625" style="147" customWidth="1"/>
    <col min="13334" max="13334" width="5.7109375" style="147" customWidth="1"/>
    <col min="13335" max="13336" width="3.7109375" style="147" customWidth="1"/>
    <col min="13337" max="13337" width="4.7109375" style="147" customWidth="1"/>
    <col min="13338" max="13339" width="3.7109375" style="147" customWidth="1"/>
    <col min="13340" max="13340" width="4.7109375" style="147" customWidth="1"/>
    <col min="13341" max="13341" width="3.7109375" style="147" customWidth="1"/>
    <col min="13342" max="13342" width="5.7109375" style="147" customWidth="1"/>
    <col min="13343" max="13343" width="3.7109375" style="147" customWidth="1"/>
    <col min="13344" max="13344" width="25.7109375" style="147" customWidth="1"/>
    <col min="13345" max="13568" width="11.42578125" style="147"/>
    <col min="13569" max="13569" width="8.7109375" style="147" customWidth="1"/>
    <col min="13570" max="13570" width="3.28515625" style="147" customWidth="1"/>
    <col min="13571" max="13572" width="8.7109375" style="147" customWidth="1"/>
    <col min="13573" max="13573" width="25.7109375" style="147" customWidth="1"/>
    <col min="13574" max="13589" width="3.28515625" style="147" customWidth="1"/>
    <col min="13590" max="13590" width="5.7109375" style="147" customWidth="1"/>
    <col min="13591" max="13592" width="3.7109375" style="147" customWidth="1"/>
    <col min="13593" max="13593" width="4.7109375" style="147" customWidth="1"/>
    <col min="13594" max="13595" width="3.7109375" style="147" customWidth="1"/>
    <col min="13596" max="13596" width="4.7109375" style="147" customWidth="1"/>
    <col min="13597" max="13597" width="3.7109375" style="147" customWidth="1"/>
    <col min="13598" max="13598" width="5.7109375" style="147" customWidth="1"/>
    <col min="13599" max="13599" width="3.7109375" style="147" customWidth="1"/>
    <col min="13600" max="13600" width="25.7109375" style="147" customWidth="1"/>
    <col min="13601" max="13824" width="11.42578125" style="147"/>
    <col min="13825" max="13825" width="8.7109375" style="147" customWidth="1"/>
    <col min="13826" max="13826" width="3.28515625" style="147" customWidth="1"/>
    <col min="13827" max="13828" width="8.7109375" style="147" customWidth="1"/>
    <col min="13829" max="13829" width="25.7109375" style="147" customWidth="1"/>
    <col min="13830" max="13845" width="3.28515625" style="147" customWidth="1"/>
    <col min="13846" max="13846" width="5.7109375" style="147" customWidth="1"/>
    <col min="13847" max="13848" width="3.7109375" style="147" customWidth="1"/>
    <col min="13849" max="13849" width="4.7109375" style="147" customWidth="1"/>
    <col min="13850" max="13851" width="3.7109375" style="147" customWidth="1"/>
    <col min="13852" max="13852" width="4.7109375" style="147" customWidth="1"/>
    <col min="13853" max="13853" width="3.7109375" style="147" customWidth="1"/>
    <col min="13854" max="13854" width="5.7109375" style="147" customWidth="1"/>
    <col min="13855" max="13855" width="3.7109375" style="147" customWidth="1"/>
    <col min="13856" max="13856" width="25.7109375" style="147" customWidth="1"/>
    <col min="13857" max="14080" width="11.42578125" style="147"/>
    <col min="14081" max="14081" width="8.7109375" style="147" customWidth="1"/>
    <col min="14082" max="14082" width="3.28515625" style="147" customWidth="1"/>
    <col min="14083" max="14084" width="8.7109375" style="147" customWidth="1"/>
    <col min="14085" max="14085" width="25.7109375" style="147" customWidth="1"/>
    <col min="14086" max="14101" width="3.28515625" style="147" customWidth="1"/>
    <col min="14102" max="14102" width="5.7109375" style="147" customWidth="1"/>
    <col min="14103" max="14104" width="3.7109375" style="147" customWidth="1"/>
    <col min="14105" max="14105" width="4.7109375" style="147" customWidth="1"/>
    <col min="14106" max="14107" width="3.7109375" style="147" customWidth="1"/>
    <col min="14108" max="14108" width="4.7109375" style="147" customWidth="1"/>
    <col min="14109" max="14109" width="3.7109375" style="147" customWidth="1"/>
    <col min="14110" max="14110" width="5.7109375" style="147" customWidth="1"/>
    <col min="14111" max="14111" width="3.7109375" style="147" customWidth="1"/>
    <col min="14112" max="14112" width="25.7109375" style="147" customWidth="1"/>
    <col min="14113" max="14336" width="11.42578125" style="147"/>
    <col min="14337" max="14337" width="8.7109375" style="147" customWidth="1"/>
    <col min="14338" max="14338" width="3.28515625" style="147" customWidth="1"/>
    <col min="14339" max="14340" width="8.7109375" style="147" customWidth="1"/>
    <col min="14341" max="14341" width="25.7109375" style="147" customWidth="1"/>
    <col min="14342" max="14357" width="3.28515625" style="147" customWidth="1"/>
    <col min="14358" max="14358" width="5.7109375" style="147" customWidth="1"/>
    <col min="14359" max="14360" width="3.7109375" style="147" customWidth="1"/>
    <col min="14361" max="14361" width="4.7109375" style="147" customWidth="1"/>
    <col min="14362" max="14363" width="3.7109375" style="147" customWidth="1"/>
    <col min="14364" max="14364" width="4.7109375" style="147" customWidth="1"/>
    <col min="14365" max="14365" width="3.7109375" style="147" customWidth="1"/>
    <col min="14366" max="14366" width="5.7109375" style="147" customWidth="1"/>
    <col min="14367" max="14367" width="3.7109375" style="147" customWidth="1"/>
    <col min="14368" max="14368" width="25.7109375" style="147" customWidth="1"/>
    <col min="14369" max="14592" width="11.42578125" style="147"/>
    <col min="14593" max="14593" width="8.7109375" style="147" customWidth="1"/>
    <col min="14594" max="14594" width="3.28515625" style="147" customWidth="1"/>
    <col min="14595" max="14596" width="8.7109375" style="147" customWidth="1"/>
    <col min="14597" max="14597" width="25.7109375" style="147" customWidth="1"/>
    <col min="14598" max="14613" width="3.28515625" style="147" customWidth="1"/>
    <col min="14614" max="14614" width="5.7109375" style="147" customWidth="1"/>
    <col min="14615" max="14616" width="3.7109375" style="147" customWidth="1"/>
    <col min="14617" max="14617" width="4.7109375" style="147" customWidth="1"/>
    <col min="14618" max="14619" width="3.7109375" style="147" customWidth="1"/>
    <col min="14620" max="14620" width="4.7109375" style="147" customWidth="1"/>
    <col min="14621" max="14621" width="3.7109375" style="147" customWidth="1"/>
    <col min="14622" max="14622" width="5.7109375" style="147" customWidth="1"/>
    <col min="14623" max="14623" width="3.7109375" style="147" customWidth="1"/>
    <col min="14624" max="14624" width="25.7109375" style="147" customWidth="1"/>
    <col min="14625" max="14848" width="11.42578125" style="147"/>
    <col min="14849" max="14849" width="8.7109375" style="147" customWidth="1"/>
    <col min="14850" max="14850" width="3.28515625" style="147" customWidth="1"/>
    <col min="14851" max="14852" width="8.7109375" style="147" customWidth="1"/>
    <col min="14853" max="14853" width="25.7109375" style="147" customWidth="1"/>
    <col min="14854" max="14869" width="3.28515625" style="147" customWidth="1"/>
    <col min="14870" max="14870" width="5.7109375" style="147" customWidth="1"/>
    <col min="14871" max="14872" width="3.7109375" style="147" customWidth="1"/>
    <col min="14873" max="14873" width="4.7109375" style="147" customWidth="1"/>
    <col min="14874" max="14875" width="3.7109375" style="147" customWidth="1"/>
    <col min="14876" max="14876" width="4.7109375" style="147" customWidth="1"/>
    <col min="14877" max="14877" width="3.7109375" style="147" customWidth="1"/>
    <col min="14878" max="14878" width="5.7109375" style="147" customWidth="1"/>
    <col min="14879" max="14879" width="3.7109375" style="147" customWidth="1"/>
    <col min="14880" max="14880" width="25.7109375" style="147" customWidth="1"/>
    <col min="14881" max="15104" width="11.42578125" style="147"/>
    <col min="15105" max="15105" width="8.7109375" style="147" customWidth="1"/>
    <col min="15106" max="15106" width="3.28515625" style="147" customWidth="1"/>
    <col min="15107" max="15108" width="8.7109375" style="147" customWidth="1"/>
    <col min="15109" max="15109" width="25.7109375" style="147" customWidth="1"/>
    <col min="15110" max="15125" width="3.28515625" style="147" customWidth="1"/>
    <col min="15126" max="15126" width="5.7109375" style="147" customWidth="1"/>
    <col min="15127" max="15128" width="3.7109375" style="147" customWidth="1"/>
    <col min="15129" max="15129" width="4.7109375" style="147" customWidth="1"/>
    <col min="15130" max="15131" width="3.7109375" style="147" customWidth="1"/>
    <col min="15132" max="15132" width="4.7109375" style="147" customWidth="1"/>
    <col min="15133" max="15133" width="3.7109375" style="147" customWidth="1"/>
    <col min="15134" max="15134" width="5.7109375" style="147" customWidth="1"/>
    <col min="15135" max="15135" width="3.7109375" style="147" customWidth="1"/>
    <col min="15136" max="15136" width="25.7109375" style="147" customWidth="1"/>
    <col min="15137" max="15360" width="11.42578125" style="147"/>
    <col min="15361" max="15361" width="8.7109375" style="147" customWidth="1"/>
    <col min="15362" max="15362" width="3.28515625" style="147" customWidth="1"/>
    <col min="15363" max="15364" width="8.7109375" style="147" customWidth="1"/>
    <col min="15365" max="15365" width="25.7109375" style="147" customWidth="1"/>
    <col min="15366" max="15381" width="3.28515625" style="147" customWidth="1"/>
    <col min="15382" max="15382" width="5.7109375" style="147" customWidth="1"/>
    <col min="15383" max="15384" width="3.7109375" style="147" customWidth="1"/>
    <col min="15385" max="15385" width="4.7109375" style="147" customWidth="1"/>
    <col min="15386" max="15387" width="3.7109375" style="147" customWidth="1"/>
    <col min="15388" max="15388" width="4.7109375" style="147" customWidth="1"/>
    <col min="15389" max="15389" width="3.7109375" style="147" customWidth="1"/>
    <col min="15390" max="15390" width="5.7109375" style="147" customWidth="1"/>
    <col min="15391" max="15391" width="3.7109375" style="147" customWidth="1"/>
    <col min="15392" max="15392" width="25.7109375" style="147" customWidth="1"/>
    <col min="15393" max="15616" width="11.42578125" style="147"/>
    <col min="15617" max="15617" width="8.7109375" style="147" customWidth="1"/>
    <col min="15618" max="15618" width="3.28515625" style="147" customWidth="1"/>
    <col min="15619" max="15620" width="8.7109375" style="147" customWidth="1"/>
    <col min="15621" max="15621" width="25.7109375" style="147" customWidth="1"/>
    <col min="15622" max="15637" width="3.28515625" style="147" customWidth="1"/>
    <col min="15638" max="15638" width="5.7109375" style="147" customWidth="1"/>
    <col min="15639" max="15640" width="3.7109375" style="147" customWidth="1"/>
    <col min="15641" max="15641" width="4.7109375" style="147" customWidth="1"/>
    <col min="15642" max="15643" width="3.7109375" style="147" customWidth="1"/>
    <col min="15644" max="15644" width="4.7109375" style="147" customWidth="1"/>
    <col min="15645" max="15645" width="3.7109375" style="147" customWidth="1"/>
    <col min="15646" max="15646" width="5.7109375" style="147" customWidth="1"/>
    <col min="15647" max="15647" width="3.7109375" style="147" customWidth="1"/>
    <col min="15648" max="15648" width="25.7109375" style="147" customWidth="1"/>
    <col min="15649" max="15872" width="11.42578125" style="147"/>
    <col min="15873" max="15873" width="8.7109375" style="147" customWidth="1"/>
    <col min="15874" max="15874" width="3.28515625" style="147" customWidth="1"/>
    <col min="15875" max="15876" width="8.7109375" style="147" customWidth="1"/>
    <col min="15877" max="15877" width="25.7109375" style="147" customWidth="1"/>
    <col min="15878" max="15893" width="3.28515625" style="147" customWidth="1"/>
    <col min="15894" max="15894" width="5.7109375" style="147" customWidth="1"/>
    <col min="15895" max="15896" width="3.7109375" style="147" customWidth="1"/>
    <col min="15897" max="15897" width="4.7109375" style="147" customWidth="1"/>
    <col min="15898" max="15899" width="3.7109375" style="147" customWidth="1"/>
    <col min="15900" max="15900" width="4.7109375" style="147" customWidth="1"/>
    <col min="15901" max="15901" width="3.7109375" style="147" customWidth="1"/>
    <col min="15902" max="15902" width="5.7109375" style="147" customWidth="1"/>
    <col min="15903" max="15903" width="3.7109375" style="147" customWidth="1"/>
    <col min="15904" max="15904" width="25.7109375" style="147" customWidth="1"/>
    <col min="15905" max="16128" width="11.42578125" style="147"/>
    <col min="16129" max="16129" width="8.7109375" style="147" customWidth="1"/>
    <col min="16130" max="16130" width="3.28515625" style="147" customWidth="1"/>
    <col min="16131" max="16132" width="8.7109375" style="147" customWidth="1"/>
    <col min="16133" max="16133" width="25.7109375" style="147" customWidth="1"/>
    <col min="16134" max="16149" width="3.28515625" style="147" customWidth="1"/>
    <col min="16150" max="16150" width="5.7109375" style="147" customWidth="1"/>
    <col min="16151" max="16152" width="3.7109375" style="147" customWidth="1"/>
    <col min="16153" max="16153" width="4.7109375" style="147" customWidth="1"/>
    <col min="16154" max="16155" width="3.7109375" style="147" customWidth="1"/>
    <col min="16156" max="16156" width="4.7109375" style="147" customWidth="1"/>
    <col min="16157" max="16157" width="3.7109375" style="147" customWidth="1"/>
    <col min="16158" max="16158" width="5.7109375" style="147" customWidth="1"/>
    <col min="16159" max="16159" width="3.7109375" style="147" customWidth="1"/>
    <col min="16160" max="16160" width="25.7109375" style="147" customWidth="1"/>
    <col min="16161" max="16384" width="11.42578125" style="147"/>
  </cols>
  <sheetData>
    <row r="1" spans="1:35" x14ac:dyDescent="0.2">
      <c r="A1" s="142"/>
      <c r="B1" s="143"/>
      <c r="C1" s="143"/>
      <c r="D1" s="144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6"/>
      <c r="AH1" s="146"/>
      <c r="AI1" s="146"/>
    </row>
    <row r="2" spans="1:35" x14ac:dyDescent="0.2">
      <c r="A2" s="148"/>
      <c r="B2" s="143"/>
      <c r="C2" s="143"/>
      <c r="D2" s="144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6"/>
      <c r="AH2" s="146"/>
      <c r="AI2" s="146"/>
    </row>
    <row r="3" spans="1:35" x14ac:dyDescent="0.2">
      <c r="A3" s="148"/>
      <c r="B3" s="143"/>
      <c r="C3" s="143"/>
      <c r="D3" s="144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6"/>
      <c r="AH3" s="146"/>
      <c r="AI3" s="146"/>
    </row>
    <row r="4" spans="1:35" x14ac:dyDescent="0.2">
      <c r="A4" s="148"/>
      <c r="B4" s="143"/>
      <c r="C4" s="143"/>
      <c r="D4" s="144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6"/>
      <c r="AH4" s="146"/>
      <c r="AI4" s="146"/>
    </row>
    <row r="5" spans="1:35" x14ac:dyDescent="0.2">
      <c r="A5" s="148"/>
      <c r="B5" s="143"/>
      <c r="C5" s="143"/>
      <c r="D5" s="144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6"/>
      <c r="AH5" s="146"/>
      <c r="AI5" s="146"/>
    </row>
    <row r="6" spans="1:35" x14ac:dyDescent="0.2">
      <c r="A6" s="148"/>
      <c r="B6" s="143"/>
      <c r="C6" s="143"/>
      <c r="D6" s="144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6"/>
      <c r="AH6" s="146"/>
      <c r="AI6" s="146"/>
    </row>
    <row r="7" spans="1:35" x14ac:dyDescent="0.2">
      <c r="A7" s="148"/>
      <c r="B7" s="143"/>
      <c r="C7" s="143"/>
      <c r="D7" s="144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6"/>
      <c r="AH7" s="146"/>
      <c r="AI7" s="146"/>
    </row>
    <row r="8" spans="1:35" x14ac:dyDescent="0.2">
      <c r="A8" s="148"/>
      <c r="B8" s="143"/>
      <c r="C8" s="143"/>
      <c r="D8" s="144"/>
      <c r="E8" s="150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2"/>
      <c r="R8" s="152"/>
      <c r="S8" s="152"/>
      <c r="T8" s="152"/>
      <c r="U8" s="152"/>
      <c r="V8" s="151"/>
      <c r="W8" s="151"/>
      <c r="X8" s="151"/>
      <c r="Y8" s="151"/>
      <c r="Z8" s="151"/>
      <c r="AA8" s="151"/>
      <c r="AB8" s="151"/>
      <c r="AC8" s="151"/>
      <c r="AD8" s="152"/>
      <c r="AE8" s="153"/>
      <c r="AF8" s="151"/>
      <c r="AG8" s="146"/>
      <c r="AH8" s="146"/>
      <c r="AI8" s="146"/>
    </row>
    <row r="9" spans="1:35" x14ac:dyDescent="0.2">
      <c r="A9" s="148"/>
      <c r="B9" s="143"/>
      <c r="C9" s="143"/>
      <c r="D9" s="144"/>
      <c r="E9" s="150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2"/>
      <c r="W9" s="155"/>
      <c r="X9" s="155"/>
      <c r="Y9" s="155"/>
      <c r="Z9" s="155"/>
      <c r="AA9" s="155"/>
      <c r="AB9" s="155"/>
      <c r="AC9" s="155"/>
      <c r="AD9" s="152"/>
      <c r="AE9" s="153"/>
      <c r="AF9" s="150"/>
      <c r="AG9" s="146"/>
      <c r="AH9" s="146"/>
      <c r="AI9" s="146"/>
    </row>
    <row r="10" spans="1:35" x14ac:dyDescent="0.2">
      <c r="A10" s="148"/>
      <c r="B10" s="143"/>
      <c r="C10" s="143"/>
      <c r="D10" s="144"/>
      <c r="E10" s="150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3"/>
      <c r="AF10" s="151"/>
      <c r="AG10" s="146"/>
      <c r="AH10" s="146"/>
      <c r="AI10" s="146"/>
    </row>
    <row r="11" spans="1:35" x14ac:dyDescent="0.2">
      <c r="A11" s="148"/>
      <c r="B11" s="143"/>
      <c r="C11" s="143"/>
      <c r="D11" s="144"/>
      <c r="E11" s="150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3"/>
      <c r="AF11" s="151"/>
      <c r="AG11" s="146"/>
      <c r="AH11" s="146"/>
      <c r="AI11" s="146"/>
    </row>
    <row r="12" spans="1:35" x14ac:dyDescent="0.2">
      <c r="A12" s="148"/>
      <c r="B12" s="143"/>
      <c r="C12" s="143"/>
      <c r="D12" s="144"/>
      <c r="E12" s="150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3"/>
      <c r="AF12" s="151"/>
      <c r="AG12" s="146"/>
      <c r="AH12" s="146"/>
      <c r="AI12" s="146"/>
    </row>
    <row r="13" spans="1:35" x14ac:dyDescent="0.2">
      <c r="A13" s="148"/>
      <c r="B13" s="143"/>
      <c r="C13" s="143"/>
      <c r="D13" s="144"/>
      <c r="E13" s="150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3"/>
      <c r="AF13" s="151"/>
      <c r="AG13" s="146"/>
      <c r="AH13" s="146"/>
      <c r="AI13" s="146"/>
    </row>
    <row r="14" spans="1:35" x14ac:dyDescent="0.2">
      <c r="A14" s="148"/>
      <c r="B14" s="143"/>
      <c r="C14" s="143"/>
      <c r="D14" s="144"/>
      <c r="E14" s="150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3"/>
      <c r="AF14" s="151"/>
      <c r="AG14" s="146"/>
      <c r="AH14" s="146"/>
      <c r="AI14" s="146"/>
    </row>
    <row r="15" spans="1:35" x14ac:dyDescent="0.2">
      <c r="A15" s="148"/>
      <c r="B15" s="143"/>
      <c r="C15" s="143"/>
      <c r="D15" s="144"/>
      <c r="E15" s="150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3"/>
      <c r="AF15" s="151"/>
      <c r="AG15" s="146"/>
      <c r="AH15" s="146"/>
      <c r="AI15" s="146"/>
    </row>
    <row r="16" spans="1:35" x14ac:dyDescent="0.2">
      <c r="A16" s="148"/>
      <c r="B16" s="143"/>
      <c r="C16" s="143"/>
      <c r="D16" s="144"/>
      <c r="E16" s="150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4"/>
      <c r="W16" s="152"/>
      <c r="X16" s="152"/>
      <c r="Y16" s="154"/>
      <c r="Z16" s="152"/>
      <c r="AA16" s="152"/>
      <c r="AB16" s="154"/>
      <c r="AC16" s="152"/>
      <c r="AD16" s="154"/>
      <c r="AE16" s="153"/>
      <c r="AF16" s="150"/>
      <c r="AG16" s="146"/>
      <c r="AH16" s="146"/>
      <c r="AI16" s="146"/>
    </row>
    <row r="17" spans="1:35" x14ac:dyDescent="0.2">
      <c r="A17" s="148"/>
      <c r="B17" s="143"/>
      <c r="C17" s="143"/>
      <c r="D17" s="144"/>
      <c r="E17" s="150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3"/>
      <c r="AF17" s="150"/>
      <c r="AG17" s="146"/>
      <c r="AH17" s="146"/>
      <c r="AI17" s="146"/>
    </row>
    <row r="18" spans="1:35" x14ac:dyDescent="0.2">
      <c r="A18" s="148"/>
      <c r="B18" s="143"/>
      <c r="C18" s="143"/>
      <c r="D18" s="144"/>
      <c r="E18" s="156"/>
      <c r="F18" s="157"/>
      <c r="G18" s="158"/>
      <c r="H18" s="158"/>
      <c r="I18" s="159"/>
      <c r="J18" s="159"/>
      <c r="K18" s="160"/>
      <c r="L18" s="158"/>
      <c r="M18" s="158"/>
      <c r="N18" s="159"/>
      <c r="O18" s="159"/>
      <c r="P18" s="160"/>
      <c r="Q18" s="158"/>
      <c r="R18" s="158"/>
      <c r="S18" s="159"/>
      <c r="T18" s="159"/>
      <c r="U18" s="160"/>
      <c r="V18" s="160"/>
      <c r="W18" s="159"/>
      <c r="X18" s="158"/>
      <c r="Y18" s="158"/>
      <c r="Z18" s="160"/>
      <c r="AA18" s="159"/>
      <c r="AB18" s="158"/>
      <c r="AC18" s="160"/>
      <c r="AD18" s="161"/>
      <c r="AE18" s="162"/>
      <c r="AF18" s="158"/>
      <c r="AG18" s="146"/>
      <c r="AH18" s="146"/>
      <c r="AI18" s="146"/>
    </row>
    <row r="19" spans="1:35" ht="13.5" thickBot="1" x14ac:dyDescent="0.25">
      <c r="A19" s="148"/>
      <c r="B19" s="143"/>
      <c r="C19" s="143"/>
      <c r="D19" s="144"/>
      <c r="E19" s="163"/>
      <c r="F19" s="164"/>
      <c r="G19" s="165"/>
      <c r="H19" s="165"/>
      <c r="I19" s="165" t="s">
        <v>90</v>
      </c>
      <c r="J19" s="165"/>
      <c r="K19" s="164"/>
      <c r="L19" s="165"/>
      <c r="M19" s="165"/>
      <c r="N19" s="165" t="s">
        <v>91</v>
      </c>
      <c r="O19" s="165"/>
      <c r="P19" s="164"/>
      <c r="Q19" s="165"/>
      <c r="R19" s="165"/>
      <c r="S19" s="165" t="s">
        <v>92</v>
      </c>
      <c r="T19" s="165"/>
      <c r="U19" s="164"/>
      <c r="V19" s="166" t="s">
        <v>93</v>
      </c>
      <c r="W19" s="167" t="s">
        <v>94</v>
      </c>
      <c r="X19" s="167"/>
      <c r="Y19" s="167"/>
      <c r="Z19" s="168"/>
      <c r="AA19" s="167" t="s">
        <v>23</v>
      </c>
      <c r="AB19" s="167"/>
      <c r="AC19" s="168"/>
      <c r="AD19" s="166" t="s">
        <v>117</v>
      </c>
      <c r="AE19" s="169"/>
      <c r="AF19" s="163" t="s">
        <v>106</v>
      </c>
      <c r="AG19" s="146"/>
      <c r="AH19" s="146"/>
      <c r="AI19" s="146"/>
    </row>
    <row r="20" spans="1:35" x14ac:dyDescent="0.2">
      <c r="A20" s="148"/>
      <c r="B20" s="143"/>
      <c r="C20" s="143"/>
      <c r="D20" s="144"/>
      <c r="E20" s="156"/>
      <c r="F20" s="157"/>
      <c r="G20" s="170"/>
      <c r="H20" s="170"/>
      <c r="I20" s="171"/>
      <c r="J20" s="171"/>
      <c r="K20" s="172"/>
      <c r="L20" s="173" t="s">
        <v>96</v>
      </c>
      <c r="M20" s="173" t="s">
        <v>100</v>
      </c>
      <c r="N20" s="174" t="s">
        <v>102</v>
      </c>
      <c r="O20" s="174" t="s">
        <v>110</v>
      </c>
      <c r="P20" s="161" t="s">
        <v>114</v>
      </c>
      <c r="Q20" s="173" t="s">
        <v>96</v>
      </c>
      <c r="R20" s="173" t="s">
        <v>100</v>
      </c>
      <c r="S20" s="174" t="s">
        <v>102</v>
      </c>
      <c r="T20" s="174" t="s">
        <v>110</v>
      </c>
      <c r="U20" s="161" t="s">
        <v>114</v>
      </c>
      <c r="V20" s="161">
        <f>IF(X20&gt;Z20,1,0)</f>
        <v>1</v>
      </c>
      <c r="W20" s="174" t="s">
        <v>91</v>
      </c>
      <c r="X20" s="173">
        <f>SUM(L70:P70)</f>
        <v>2</v>
      </c>
      <c r="Y20" s="173" t="s">
        <v>118</v>
      </c>
      <c r="Z20" s="161">
        <f>SUM(L71:P71)</f>
        <v>0</v>
      </c>
      <c r="AA20" s="174"/>
      <c r="AB20" s="173"/>
      <c r="AC20" s="161"/>
      <c r="AD20" s="161">
        <f>(V26*1000)+(Y26*100)+AB26</f>
        <v>2446</v>
      </c>
      <c r="AE20" s="162"/>
      <c r="AF20" s="158"/>
      <c r="AG20" s="146"/>
      <c r="AH20" s="146"/>
      <c r="AI20" s="146"/>
    </row>
    <row r="21" spans="1:35" x14ac:dyDescent="0.2">
      <c r="A21" s="148"/>
      <c r="B21" s="143"/>
      <c r="C21" s="143"/>
      <c r="D21" s="144"/>
      <c r="E21" s="156"/>
      <c r="F21" s="157"/>
      <c r="G21" s="170"/>
      <c r="H21" s="170"/>
      <c r="I21" s="171"/>
      <c r="J21" s="171"/>
      <c r="K21" s="172"/>
      <c r="L21" s="175">
        <v>21</v>
      </c>
      <c r="M21" s="175">
        <v>21</v>
      </c>
      <c r="N21" s="176"/>
      <c r="O21" s="176"/>
      <c r="P21" s="177"/>
      <c r="Q21" s="175">
        <v>21</v>
      </c>
      <c r="R21" s="175">
        <v>21</v>
      </c>
      <c r="S21" s="176"/>
      <c r="T21" s="176"/>
      <c r="U21" s="177"/>
      <c r="V21" s="161">
        <f>IF(X21&gt;Z21,1,0)</f>
        <v>1</v>
      </c>
      <c r="W21" s="174" t="s">
        <v>92</v>
      </c>
      <c r="X21" s="173">
        <f>SUM(Q70:U70)</f>
        <v>2</v>
      </c>
      <c r="Y21" s="173" t="s">
        <v>118</v>
      </c>
      <c r="Z21" s="161">
        <f>SUM(Q71:U71)</f>
        <v>0</v>
      </c>
      <c r="AA21" s="174"/>
      <c r="AB21" s="173"/>
      <c r="AC21" s="161"/>
      <c r="AD21" s="161"/>
      <c r="AE21" s="162"/>
      <c r="AF21" s="158"/>
      <c r="AG21" s="146"/>
      <c r="AH21" s="146"/>
      <c r="AI21" s="146"/>
    </row>
    <row r="22" spans="1:35" x14ac:dyDescent="0.2">
      <c r="A22" s="148"/>
      <c r="B22" s="143"/>
      <c r="C22" s="143"/>
      <c r="D22" s="144"/>
      <c r="E22" s="156"/>
      <c r="F22" s="157"/>
      <c r="G22" s="170"/>
      <c r="H22" s="170"/>
      <c r="I22" s="171"/>
      <c r="J22" s="171"/>
      <c r="K22" s="172"/>
      <c r="L22" s="175">
        <v>6</v>
      </c>
      <c r="M22" s="175">
        <v>8</v>
      </c>
      <c r="N22" s="176"/>
      <c r="O22" s="176"/>
      <c r="P22" s="177"/>
      <c r="Q22" s="175">
        <v>12</v>
      </c>
      <c r="R22" s="175">
        <v>12</v>
      </c>
      <c r="S22" s="176"/>
      <c r="T22" s="176"/>
      <c r="U22" s="177"/>
      <c r="V22" s="161">
        <f>IF(X22&gt;Z22,1,0)</f>
        <v>0</v>
      </c>
      <c r="W22" s="174"/>
      <c r="X22" s="173"/>
      <c r="Y22" s="173"/>
      <c r="Z22" s="161"/>
      <c r="AA22" s="174">
        <f>SUM(G21:U21)</f>
        <v>84</v>
      </c>
      <c r="AB22" s="173" t="s">
        <v>118</v>
      </c>
      <c r="AC22" s="161">
        <f>SUM(G22:U22)</f>
        <v>38</v>
      </c>
      <c r="AD22" s="161"/>
      <c r="AE22" s="162"/>
      <c r="AF22" s="158"/>
      <c r="AG22" s="146"/>
      <c r="AH22" s="146"/>
      <c r="AI22" s="146"/>
    </row>
    <row r="23" spans="1:35" x14ac:dyDescent="0.2">
      <c r="A23" s="148"/>
      <c r="B23" s="143"/>
      <c r="C23" s="143"/>
      <c r="D23" s="144"/>
      <c r="E23" s="178" t="s">
        <v>161</v>
      </c>
      <c r="F23" s="157" t="s">
        <v>90</v>
      </c>
      <c r="G23" s="170"/>
      <c r="H23" s="170"/>
      <c r="I23" s="171"/>
      <c r="J23" s="171"/>
      <c r="K23" s="172"/>
      <c r="L23" s="149"/>
      <c r="M23" s="149"/>
      <c r="N23" s="152"/>
      <c r="O23" s="152"/>
      <c r="P23" s="179"/>
      <c r="Q23" s="149"/>
      <c r="R23" s="149"/>
      <c r="S23" s="152"/>
      <c r="T23" s="152"/>
      <c r="U23" s="179"/>
      <c r="V23" s="161"/>
      <c r="W23" s="174"/>
      <c r="X23" s="173"/>
      <c r="Y23" s="173"/>
      <c r="Z23" s="161"/>
      <c r="AA23" s="174"/>
      <c r="AB23" s="173"/>
      <c r="AC23" s="161"/>
      <c r="AD23" s="161"/>
      <c r="AE23" s="162"/>
      <c r="AF23" s="158"/>
      <c r="AG23" s="146"/>
      <c r="AH23" s="146"/>
      <c r="AI23" s="146"/>
    </row>
    <row r="24" spans="1:35" x14ac:dyDescent="0.2">
      <c r="A24" s="148"/>
      <c r="B24" s="143"/>
      <c r="C24" s="143"/>
      <c r="D24" s="144"/>
      <c r="E24" s="156"/>
      <c r="F24" s="157"/>
      <c r="G24" s="170"/>
      <c r="H24" s="170"/>
      <c r="I24" s="171"/>
      <c r="J24" s="171"/>
      <c r="K24" s="172"/>
      <c r="L24" s="149"/>
      <c r="M24" s="149"/>
      <c r="N24" s="152"/>
      <c r="O24" s="152"/>
      <c r="P24" s="179"/>
      <c r="Q24" s="149"/>
      <c r="R24" s="149"/>
      <c r="S24" s="152"/>
      <c r="T24" s="152"/>
      <c r="U24" s="179"/>
      <c r="V24" s="161"/>
      <c r="W24" s="174"/>
      <c r="X24" s="173"/>
      <c r="Y24" s="173"/>
      <c r="Z24" s="161"/>
      <c r="AA24" s="174"/>
      <c r="AB24" s="173"/>
      <c r="AC24" s="161"/>
      <c r="AD24" s="161"/>
      <c r="AE24" s="162"/>
      <c r="AF24" s="158"/>
      <c r="AG24" s="146"/>
      <c r="AH24" s="146"/>
      <c r="AI24" s="146"/>
    </row>
    <row r="25" spans="1:35" x14ac:dyDescent="0.2">
      <c r="A25" s="148"/>
      <c r="B25" s="143"/>
      <c r="C25" s="143"/>
      <c r="D25" s="144"/>
      <c r="E25" s="156"/>
      <c r="F25" s="157"/>
      <c r="G25" s="170"/>
      <c r="H25" s="170"/>
      <c r="I25" s="171"/>
      <c r="J25" s="171"/>
      <c r="K25" s="172"/>
      <c r="L25" s="149"/>
      <c r="M25" s="149"/>
      <c r="N25" s="152"/>
      <c r="O25" s="152"/>
      <c r="P25" s="179"/>
      <c r="Q25" s="149"/>
      <c r="R25" s="149"/>
      <c r="S25" s="152"/>
      <c r="T25" s="152"/>
      <c r="U25" s="179"/>
      <c r="V25" s="161"/>
      <c r="W25" s="174" t="s">
        <v>140</v>
      </c>
      <c r="X25" s="173">
        <f>SUM(X20:X24)</f>
        <v>4</v>
      </c>
      <c r="Y25" s="173" t="s">
        <v>118</v>
      </c>
      <c r="Z25" s="161">
        <f>SUM(Z20:Z24)</f>
        <v>0</v>
      </c>
      <c r="AA25" s="174"/>
      <c r="AB25" s="173"/>
      <c r="AC25" s="161"/>
      <c r="AD25" s="161"/>
      <c r="AE25" s="162"/>
      <c r="AF25" s="158"/>
      <c r="AG25" s="146"/>
      <c r="AH25" s="146"/>
      <c r="AI25" s="146"/>
    </row>
    <row r="26" spans="1:35" ht="13.5" thickBot="1" x14ac:dyDescent="0.25">
      <c r="A26" s="148"/>
      <c r="B26" s="143"/>
      <c r="C26" s="143"/>
      <c r="D26" s="144"/>
      <c r="E26" s="163"/>
      <c r="F26" s="164"/>
      <c r="G26" s="180"/>
      <c r="H26" s="180"/>
      <c r="I26" s="180"/>
      <c r="J26" s="180"/>
      <c r="K26" s="181"/>
      <c r="L26" s="182"/>
      <c r="M26" s="182"/>
      <c r="N26" s="182"/>
      <c r="O26" s="182"/>
      <c r="P26" s="166"/>
      <c r="Q26" s="182"/>
      <c r="R26" s="182"/>
      <c r="S26" s="182"/>
      <c r="T26" s="182"/>
      <c r="U26" s="166"/>
      <c r="V26" s="164">
        <f>SUM(V20:V24)</f>
        <v>2</v>
      </c>
      <c r="W26" s="182"/>
      <c r="X26" s="182"/>
      <c r="Y26" s="165">
        <f>X25-Z25</f>
        <v>4</v>
      </c>
      <c r="Z26" s="166"/>
      <c r="AA26" s="182"/>
      <c r="AB26" s="165">
        <f>AA22-AC22</f>
        <v>46</v>
      </c>
      <c r="AC26" s="166"/>
      <c r="AD26" s="164">
        <f>RANK(AD20,($AD$20,$AD$27,$AD$34,$AD$41),0)</f>
        <v>1</v>
      </c>
      <c r="AE26" s="162" t="s">
        <v>96</v>
      </c>
      <c r="AF26" s="163" t="str">
        <f>IF($AD$26=1,$E$23,IF($AD$33=1,$E$30,IF($AD$40=1,$E$37,IF($AD$47=1,$E$44," "))))</f>
        <v>Reinbacher T./Rinner S.</v>
      </c>
      <c r="AG26" s="146"/>
      <c r="AH26" s="146"/>
      <c r="AI26" s="146"/>
    </row>
    <row r="27" spans="1:35" x14ac:dyDescent="0.2">
      <c r="A27" s="148"/>
      <c r="B27" s="143"/>
      <c r="C27" s="143"/>
      <c r="D27" s="144"/>
      <c r="E27" s="156"/>
      <c r="F27" s="157"/>
      <c r="G27" s="173" t="s">
        <v>96</v>
      </c>
      <c r="H27" s="173" t="s">
        <v>100</v>
      </c>
      <c r="I27" s="174" t="s">
        <v>102</v>
      </c>
      <c r="J27" s="174" t="s">
        <v>110</v>
      </c>
      <c r="K27" s="161" t="s">
        <v>114</v>
      </c>
      <c r="L27" s="170"/>
      <c r="M27" s="170"/>
      <c r="N27" s="171"/>
      <c r="O27" s="171"/>
      <c r="P27" s="172"/>
      <c r="Q27" s="173" t="s">
        <v>96</v>
      </c>
      <c r="R27" s="173" t="s">
        <v>100</v>
      </c>
      <c r="S27" s="174" t="s">
        <v>102</v>
      </c>
      <c r="T27" s="174" t="s">
        <v>110</v>
      </c>
      <c r="U27" s="161" t="s">
        <v>114</v>
      </c>
      <c r="V27" s="161">
        <f>IF(X27&gt;Z27,1,0)</f>
        <v>0</v>
      </c>
      <c r="W27" s="174" t="s">
        <v>90</v>
      </c>
      <c r="X27" s="173">
        <f>SUM(G77:K77)</f>
        <v>0</v>
      </c>
      <c r="Y27" s="173" t="s">
        <v>118</v>
      </c>
      <c r="Z27" s="161">
        <f>SUM(G78:K78)</f>
        <v>2</v>
      </c>
      <c r="AA27" s="174"/>
      <c r="AB27" s="173"/>
      <c r="AC27" s="161"/>
      <c r="AD27" s="161">
        <f>(V33*1000)+(Y33*100)+AB33</f>
        <v>-455</v>
      </c>
      <c r="AE27" s="162"/>
      <c r="AF27" s="156"/>
      <c r="AG27" s="146"/>
      <c r="AH27" s="146"/>
      <c r="AI27" s="146"/>
    </row>
    <row r="28" spans="1:35" x14ac:dyDescent="0.2">
      <c r="A28" s="148"/>
      <c r="B28" s="143"/>
      <c r="C28" s="143"/>
      <c r="D28" s="144"/>
      <c r="E28" s="156"/>
      <c r="F28" s="157"/>
      <c r="G28" s="149">
        <f>L22</f>
        <v>6</v>
      </c>
      <c r="H28" s="149">
        <f>M22</f>
        <v>8</v>
      </c>
      <c r="I28" s="152">
        <f>N22</f>
        <v>0</v>
      </c>
      <c r="J28" s="152">
        <f>O22</f>
        <v>0</v>
      </c>
      <c r="K28" s="179">
        <f>P22</f>
        <v>0</v>
      </c>
      <c r="L28" s="170"/>
      <c r="M28" s="170"/>
      <c r="N28" s="171"/>
      <c r="O28" s="171"/>
      <c r="P28" s="172"/>
      <c r="Q28" s="175">
        <v>4</v>
      </c>
      <c r="R28" s="175">
        <v>11</v>
      </c>
      <c r="S28" s="176"/>
      <c r="T28" s="176"/>
      <c r="U28" s="177"/>
      <c r="V28" s="161">
        <f>IF(X28&gt;Z28,1,0)</f>
        <v>0</v>
      </c>
      <c r="W28" s="174" t="s">
        <v>92</v>
      </c>
      <c r="X28" s="173">
        <f>SUM(Q77:U77)</f>
        <v>0</v>
      </c>
      <c r="Y28" s="173" t="s">
        <v>118</v>
      </c>
      <c r="Z28" s="161">
        <f>SUM(Q78:U78)</f>
        <v>2</v>
      </c>
      <c r="AA28" s="174"/>
      <c r="AB28" s="173"/>
      <c r="AC28" s="161"/>
      <c r="AD28" s="161"/>
      <c r="AE28" s="162"/>
      <c r="AF28" s="156"/>
      <c r="AG28" s="146"/>
      <c r="AH28" s="146"/>
      <c r="AI28" s="146"/>
    </row>
    <row r="29" spans="1:35" x14ac:dyDescent="0.2">
      <c r="A29" s="148"/>
      <c r="B29" s="143"/>
      <c r="C29" s="143"/>
      <c r="D29" s="144"/>
      <c r="E29" s="156"/>
      <c r="F29" s="157"/>
      <c r="G29" s="149">
        <f>L21</f>
        <v>21</v>
      </c>
      <c r="H29" s="149">
        <f>M21</f>
        <v>21</v>
      </c>
      <c r="I29" s="152">
        <f>N21</f>
        <v>0</v>
      </c>
      <c r="J29" s="152">
        <f>O21</f>
        <v>0</v>
      </c>
      <c r="K29" s="179">
        <f>P21</f>
        <v>0</v>
      </c>
      <c r="L29" s="170"/>
      <c r="M29" s="170"/>
      <c r="N29" s="171"/>
      <c r="O29" s="171"/>
      <c r="P29" s="172"/>
      <c r="Q29" s="175">
        <v>21</v>
      </c>
      <c r="R29" s="175">
        <v>21</v>
      </c>
      <c r="S29" s="176"/>
      <c r="T29" s="176"/>
      <c r="U29" s="177"/>
      <c r="V29" s="161">
        <f>IF(X29&gt;Z29,1,0)</f>
        <v>0</v>
      </c>
      <c r="W29" s="174"/>
      <c r="X29" s="173"/>
      <c r="Y29" s="173"/>
      <c r="Z29" s="161"/>
      <c r="AA29" s="174">
        <f>SUM(G28:U28)</f>
        <v>29</v>
      </c>
      <c r="AB29" s="173" t="s">
        <v>118</v>
      </c>
      <c r="AC29" s="161">
        <f>SUM(G29:U29)</f>
        <v>84</v>
      </c>
      <c r="AD29" s="161"/>
      <c r="AE29" s="162"/>
      <c r="AF29" s="156"/>
      <c r="AG29" s="146"/>
      <c r="AH29" s="146"/>
      <c r="AI29" s="146"/>
    </row>
    <row r="30" spans="1:35" x14ac:dyDescent="0.2">
      <c r="A30" s="148"/>
      <c r="B30" s="143"/>
      <c r="C30" s="143"/>
      <c r="D30" s="144"/>
      <c r="E30" s="178" t="s">
        <v>162</v>
      </c>
      <c r="F30" s="157" t="s">
        <v>91</v>
      </c>
      <c r="G30" s="149"/>
      <c r="H30" s="149"/>
      <c r="I30" s="152"/>
      <c r="J30" s="152"/>
      <c r="K30" s="179"/>
      <c r="L30" s="170"/>
      <c r="M30" s="170"/>
      <c r="N30" s="171"/>
      <c r="O30" s="171"/>
      <c r="P30" s="172"/>
      <c r="Q30" s="149"/>
      <c r="R30" s="149"/>
      <c r="S30" s="152"/>
      <c r="T30" s="152"/>
      <c r="U30" s="179"/>
      <c r="V30" s="161"/>
      <c r="W30" s="174"/>
      <c r="X30" s="173"/>
      <c r="Y30" s="173"/>
      <c r="Z30" s="161"/>
      <c r="AA30" s="174"/>
      <c r="AB30" s="173"/>
      <c r="AC30" s="161"/>
      <c r="AD30" s="161"/>
      <c r="AE30" s="162"/>
      <c r="AF30" s="156"/>
      <c r="AG30" s="146"/>
      <c r="AH30" s="146"/>
      <c r="AI30" s="146"/>
    </row>
    <row r="31" spans="1:35" x14ac:dyDescent="0.2">
      <c r="A31" s="148"/>
      <c r="B31" s="143"/>
      <c r="C31" s="143"/>
      <c r="D31" s="144"/>
      <c r="E31" s="156"/>
      <c r="F31" s="157"/>
      <c r="G31" s="149"/>
      <c r="H31" s="149"/>
      <c r="I31" s="152"/>
      <c r="J31" s="152"/>
      <c r="K31" s="179"/>
      <c r="L31" s="170"/>
      <c r="M31" s="170"/>
      <c r="N31" s="171"/>
      <c r="O31" s="171"/>
      <c r="P31" s="172"/>
      <c r="Q31" s="149"/>
      <c r="R31" s="149"/>
      <c r="S31" s="152"/>
      <c r="T31" s="152"/>
      <c r="U31" s="179"/>
      <c r="V31" s="161"/>
      <c r="W31" s="174"/>
      <c r="X31" s="173"/>
      <c r="Y31" s="173"/>
      <c r="Z31" s="161"/>
      <c r="AA31" s="174"/>
      <c r="AB31" s="173"/>
      <c r="AC31" s="161"/>
      <c r="AD31" s="161"/>
      <c r="AE31" s="162"/>
      <c r="AF31" s="156"/>
      <c r="AG31" s="146"/>
      <c r="AH31" s="146"/>
      <c r="AI31" s="146"/>
    </row>
    <row r="32" spans="1:35" x14ac:dyDescent="0.2">
      <c r="A32" s="148"/>
      <c r="B32" s="143"/>
      <c r="C32" s="143"/>
      <c r="D32" s="144"/>
      <c r="E32" s="156"/>
      <c r="F32" s="157"/>
      <c r="G32" s="149"/>
      <c r="H32" s="149"/>
      <c r="I32" s="152"/>
      <c r="J32" s="152"/>
      <c r="K32" s="179"/>
      <c r="L32" s="170"/>
      <c r="M32" s="170"/>
      <c r="N32" s="171"/>
      <c r="O32" s="171"/>
      <c r="P32" s="172"/>
      <c r="Q32" s="149"/>
      <c r="R32" s="149"/>
      <c r="S32" s="152"/>
      <c r="T32" s="152"/>
      <c r="U32" s="179"/>
      <c r="V32" s="161"/>
      <c r="W32" s="174" t="s">
        <v>140</v>
      </c>
      <c r="X32" s="173">
        <f>SUM(X27:X31)</f>
        <v>0</v>
      </c>
      <c r="Y32" s="173" t="s">
        <v>118</v>
      </c>
      <c r="Z32" s="161">
        <f>SUM(Z27:Z31)</f>
        <v>4</v>
      </c>
      <c r="AA32" s="174"/>
      <c r="AB32" s="173"/>
      <c r="AC32" s="161"/>
      <c r="AD32" s="161"/>
      <c r="AE32" s="162"/>
      <c r="AF32" s="156"/>
      <c r="AG32" s="146"/>
      <c r="AH32" s="146"/>
      <c r="AI32" s="146"/>
    </row>
    <row r="33" spans="1:35" ht="13.5" thickBot="1" x14ac:dyDescent="0.25">
      <c r="A33" s="148"/>
      <c r="B33" s="143"/>
      <c r="C33" s="143"/>
      <c r="D33" s="144"/>
      <c r="E33" s="163"/>
      <c r="F33" s="164"/>
      <c r="G33" s="182"/>
      <c r="H33" s="182"/>
      <c r="I33" s="182"/>
      <c r="J33" s="182"/>
      <c r="K33" s="166"/>
      <c r="L33" s="180"/>
      <c r="M33" s="180"/>
      <c r="N33" s="180"/>
      <c r="O33" s="180"/>
      <c r="P33" s="181"/>
      <c r="Q33" s="182"/>
      <c r="R33" s="182"/>
      <c r="S33" s="182"/>
      <c r="T33" s="182"/>
      <c r="U33" s="166"/>
      <c r="V33" s="164">
        <f>SUM(V27:V31)</f>
        <v>0</v>
      </c>
      <c r="W33" s="182"/>
      <c r="X33" s="182"/>
      <c r="Y33" s="165">
        <f>X32-Z32</f>
        <v>-4</v>
      </c>
      <c r="Z33" s="166"/>
      <c r="AA33" s="182"/>
      <c r="AB33" s="165">
        <f>AA29-AC29</f>
        <v>-55</v>
      </c>
      <c r="AC33" s="166"/>
      <c r="AD33" s="164">
        <f>RANK(AD27,($AD$20,$AD$27,$AD$34,$AD$41),0)</f>
        <v>3</v>
      </c>
      <c r="AE33" s="162" t="s">
        <v>100</v>
      </c>
      <c r="AF33" s="163" t="str">
        <f>IF($AD$26=2,$E$23,IF($AD$33=2,$E$30,IF($AD$40=2,$E$37,IF($AD$47=2,$E$44," "))))</f>
        <v>Sutter S./Schuster B.</v>
      </c>
      <c r="AG33" s="146"/>
      <c r="AH33" s="146"/>
      <c r="AI33" s="146"/>
    </row>
    <row r="34" spans="1:35" x14ac:dyDescent="0.2">
      <c r="A34" s="148"/>
      <c r="B34" s="143"/>
      <c r="C34" s="143"/>
      <c r="D34" s="144"/>
      <c r="E34" s="156"/>
      <c r="F34" s="157"/>
      <c r="G34" s="173" t="s">
        <v>96</v>
      </c>
      <c r="H34" s="173" t="s">
        <v>100</v>
      </c>
      <c r="I34" s="174" t="s">
        <v>102</v>
      </c>
      <c r="J34" s="174" t="s">
        <v>110</v>
      </c>
      <c r="K34" s="161" t="s">
        <v>114</v>
      </c>
      <c r="L34" s="173" t="s">
        <v>96</v>
      </c>
      <c r="M34" s="173" t="s">
        <v>100</v>
      </c>
      <c r="N34" s="174" t="s">
        <v>102</v>
      </c>
      <c r="O34" s="174" t="s">
        <v>110</v>
      </c>
      <c r="P34" s="161" t="s">
        <v>114</v>
      </c>
      <c r="Q34" s="170"/>
      <c r="R34" s="170"/>
      <c r="S34" s="171"/>
      <c r="T34" s="171"/>
      <c r="U34" s="172"/>
      <c r="V34" s="161">
        <f>IF(X34&gt;Z34,1,0)</f>
        <v>0</v>
      </c>
      <c r="W34" s="174" t="s">
        <v>90</v>
      </c>
      <c r="X34" s="173">
        <f>SUM(G84:K84)</f>
        <v>0</v>
      </c>
      <c r="Y34" s="173" t="s">
        <v>118</v>
      </c>
      <c r="Z34" s="161">
        <f>SUM(G85:K85)</f>
        <v>2</v>
      </c>
      <c r="AA34" s="174"/>
      <c r="AB34" s="173"/>
      <c r="AC34" s="161"/>
      <c r="AD34" s="161">
        <f>(V40*1000)+(Y40*100)+AB40</f>
        <v>1009</v>
      </c>
      <c r="AE34" s="162"/>
      <c r="AF34" s="156"/>
      <c r="AG34" s="146"/>
      <c r="AH34" s="146"/>
      <c r="AI34" s="146"/>
    </row>
    <row r="35" spans="1:35" x14ac:dyDescent="0.2">
      <c r="A35" s="148"/>
      <c r="B35" s="143"/>
      <c r="C35" s="143"/>
      <c r="D35" s="144"/>
      <c r="E35" s="156"/>
      <c r="F35" s="157"/>
      <c r="G35" s="149">
        <f>Q22</f>
        <v>12</v>
      </c>
      <c r="H35" s="149">
        <f>R22</f>
        <v>12</v>
      </c>
      <c r="I35" s="152">
        <f>S22</f>
        <v>0</v>
      </c>
      <c r="J35" s="152">
        <f>T22</f>
        <v>0</v>
      </c>
      <c r="K35" s="179">
        <f>U22</f>
        <v>0</v>
      </c>
      <c r="L35" s="149">
        <f>Q29</f>
        <v>21</v>
      </c>
      <c r="M35" s="149">
        <f>R29</f>
        <v>21</v>
      </c>
      <c r="N35" s="152">
        <f>S29</f>
        <v>0</v>
      </c>
      <c r="O35" s="152">
        <f>T29</f>
        <v>0</v>
      </c>
      <c r="P35" s="179">
        <f>U29</f>
        <v>0</v>
      </c>
      <c r="Q35" s="170"/>
      <c r="R35" s="170"/>
      <c r="S35" s="171"/>
      <c r="T35" s="171"/>
      <c r="U35" s="172"/>
      <c r="V35" s="161">
        <f>IF(X35&gt;Z35,1,0)</f>
        <v>1</v>
      </c>
      <c r="W35" s="174" t="s">
        <v>91</v>
      </c>
      <c r="X35" s="173">
        <f>SUM(L84:P84)</f>
        <v>2</v>
      </c>
      <c r="Y35" s="173" t="s">
        <v>118</v>
      </c>
      <c r="Z35" s="161">
        <f>SUM(L85:P85)</f>
        <v>0</v>
      </c>
      <c r="AA35" s="174"/>
      <c r="AB35" s="173"/>
      <c r="AC35" s="161"/>
      <c r="AD35" s="161"/>
      <c r="AE35" s="162"/>
      <c r="AF35" s="156"/>
      <c r="AG35" s="146"/>
      <c r="AH35" s="146"/>
      <c r="AI35" s="146"/>
    </row>
    <row r="36" spans="1:35" x14ac:dyDescent="0.2">
      <c r="A36" s="148"/>
      <c r="B36" s="143"/>
      <c r="C36" s="143"/>
      <c r="D36" s="144"/>
      <c r="E36" s="156"/>
      <c r="F36" s="157"/>
      <c r="G36" s="149">
        <f>Q21</f>
        <v>21</v>
      </c>
      <c r="H36" s="149">
        <f>R21</f>
        <v>21</v>
      </c>
      <c r="I36" s="152">
        <f>S21</f>
        <v>0</v>
      </c>
      <c r="J36" s="152">
        <f>T21</f>
        <v>0</v>
      </c>
      <c r="K36" s="179">
        <f>U21</f>
        <v>0</v>
      </c>
      <c r="L36" s="149">
        <f>Q28</f>
        <v>4</v>
      </c>
      <c r="M36" s="149">
        <f>R28</f>
        <v>11</v>
      </c>
      <c r="N36" s="152">
        <f>S28</f>
        <v>0</v>
      </c>
      <c r="O36" s="152">
        <f>T28</f>
        <v>0</v>
      </c>
      <c r="P36" s="179">
        <f>U28</f>
        <v>0</v>
      </c>
      <c r="Q36" s="170"/>
      <c r="R36" s="170"/>
      <c r="S36" s="171"/>
      <c r="T36" s="171"/>
      <c r="U36" s="172"/>
      <c r="V36" s="161">
        <f>IF(X36&gt;Z36,1,0)</f>
        <v>0</v>
      </c>
      <c r="W36" s="174"/>
      <c r="X36" s="173"/>
      <c r="Y36" s="173"/>
      <c r="Z36" s="161"/>
      <c r="AA36" s="174">
        <f>SUM(G35:U35)</f>
        <v>66</v>
      </c>
      <c r="AB36" s="173" t="s">
        <v>118</v>
      </c>
      <c r="AC36" s="161">
        <f>SUM(G36:U36)</f>
        <v>57</v>
      </c>
      <c r="AD36" s="161"/>
      <c r="AE36" s="162"/>
      <c r="AF36" s="156"/>
      <c r="AG36" s="146"/>
      <c r="AH36" s="146"/>
      <c r="AI36" s="146"/>
    </row>
    <row r="37" spans="1:35" x14ac:dyDescent="0.2">
      <c r="A37" s="148"/>
      <c r="B37" s="143"/>
      <c r="C37" s="143"/>
      <c r="D37" s="144"/>
      <c r="E37" s="178" t="s">
        <v>163</v>
      </c>
      <c r="F37" s="157" t="s">
        <v>92</v>
      </c>
      <c r="G37" s="149"/>
      <c r="H37" s="149"/>
      <c r="I37" s="152"/>
      <c r="J37" s="152"/>
      <c r="K37" s="179"/>
      <c r="L37" s="149"/>
      <c r="M37" s="149"/>
      <c r="N37" s="152"/>
      <c r="O37" s="152"/>
      <c r="P37" s="179"/>
      <c r="Q37" s="170"/>
      <c r="R37" s="170"/>
      <c r="S37" s="171"/>
      <c r="T37" s="171"/>
      <c r="U37" s="172"/>
      <c r="V37" s="161"/>
      <c r="W37" s="174"/>
      <c r="X37" s="173"/>
      <c r="Y37" s="173"/>
      <c r="Z37" s="161"/>
      <c r="AA37" s="174"/>
      <c r="AB37" s="173"/>
      <c r="AC37" s="161"/>
      <c r="AD37" s="161"/>
      <c r="AE37" s="162"/>
      <c r="AF37" s="156"/>
      <c r="AG37" s="146"/>
      <c r="AH37" s="146"/>
      <c r="AI37" s="146"/>
    </row>
    <row r="38" spans="1:35" x14ac:dyDescent="0.2">
      <c r="A38" s="148"/>
      <c r="B38" s="143"/>
      <c r="C38" s="143"/>
      <c r="D38" s="144"/>
      <c r="E38" s="156"/>
      <c r="F38" s="157"/>
      <c r="G38" s="149"/>
      <c r="H38" s="149"/>
      <c r="I38" s="152"/>
      <c r="J38" s="152"/>
      <c r="K38" s="179"/>
      <c r="L38" s="149"/>
      <c r="M38" s="149"/>
      <c r="N38" s="152"/>
      <c r="O38" s="152"/>
      <c r="P38" s="179"/>
      <c r="Q38" s="170"/>
      <c r="R38" s="170"/>
      <c r="S38" s="171"/>
      <c r="T38" s="171"/>
      <c r="U38" s="172"/>
      <c r="V38" s="161"/>
      <c r="W38" s="174"/>
      <c r="X38" s="173"/>
      <c r="Y38" s="173"/>
      <c r="Z38" s="161"/>
      <c r="AA38" s="174"/>
      <c r="AB38" s="173"/>
      <c r="AC38" s="161"/>
      <c r="AD38" s="161"/>
      <c r="AE38" s="162"/>
      <c r="AF38" s="156"/>
      <c r="AG38" s="146"/>
      <c r="AH38" s="146"/>
      <c r="AI38" s="146"/>
    </row>
    <row r="39" spans="1:35" x14ac:dyDescent="0.2">
      <c r="A39" s="148"/>
      <c r="B39" s="143"/>
      <c r="C39" s="143"/>
      <c r="D39" s="144"/>
      <c r="E39" s="156"/>
      <c r="F39" s="157"/>
      <c r="G39" s="149"/>
      <c r="H39" s="149"/>
      <c r="I39" s="152"/>
      <c r="J39" s="152"/>
      <c r="K39" s="179"/>
      <c r="L39" s="149"/>
      <c r="M39" s="149"/>
      <c r="N39" s="152"/>
      <c r="O39" s="152"/>
      <c r="P39" s="179"/>
      <c r="Q39" s="170"/>
      <c r="R39" s="170"/>
      <c r="S39" s="171"/>
      <c r="T39" s="171"/>
      <c r="U39" s="172"/>
      <c r="V39" s="161"/>
      <c r="W39" s="174" t="s">
        <v>140</v>
      </c>
      <c r="X39" s="173">
        <f>SUM(X34:X38)</f>
        <v>2</v>
      </c>
      <c r="Y39" s="173" t="s">
        <v>118</v>
      </c>
      <c r="Z39" s="161">
        <f>SUM(Z34:Z38)</f>
        <v>2</v>
      </c>
      <c r="AA39" s="174"/>
      <c r="AB39" s="173"/>
      <c r="AC39" s="161"/>
      <c r="AD39" s="161"/>
      <c r="AE39" s="162"/>
      <c r="AF39" s="156"/>
      <c r="AG39" s="146"/>
      <c r="AH39" s="146"/>
      <c r="AI39" s="146"/>
    </row>
    <row r="40" spans="1:35" ht="13.5" thickBot="1" x14ac:dyDescent="0.25">
      <c r="A40" s="148"/>
      <c r="B40" s="143"/>
      <c r="C40" s="143"/>
      <c r="D40" s="144"/>
      <c r="E40" s="163"/>
      <c r="F40" s="164"/>
      <c r="G40" s="182"/>
      <c r="H40" s="182"/>
      <c r="I40" s="182"/>
      <c r="J40" s="182"/>
      <c r="K40" s="166"/>
      <c r="L40" s="182"/>
      <c r="M40" s="182"/>
      <c r="N40" s="182"/>
      <c r="O40" s="182"/>
      <c r="P40" s="166"/>
      <c r="Q40" s="180"/>
      <c r="R40" s="180"/>
      <c r="S40" s="180"/>
      <c r="T40" s="180"/>
      <c r="U40" s="181"/>
      <c r="V40" s="164">
        <f>SUM(V34:V38)</f>
        <v>1</v>
      </c>
      <c r="W40" s="182"/>
      <c r="X40" s="182"/>
      <c r="Y40" s="165">
        <f>X39-Z39</f>
        <v>0</v>
      </c>
      <c r="Z40" s="166"/>
      <c r="AA40" s="182"/>
      <c r="AB40" s="165">
        <f>AA36-AC36</f>
        <v>9</v>
      </c>
      <c r="AC40" s="166"/>
      <c r="AD40" s="164">
        <f>RANK(AD34,($AD$20,$AD$27,$AD$34,$AD$41),0)</f>
        <v>2</v>
      </c>
      <c r="AE40" s="162" t="s">
        <v>102</v>
      </c>
      <c r="AF40" s="163" t="str">
        <f>IF($AD$26=3,$E$23,IF($AD$33=3,$E$30,IF($AD$40=3,$E$37,IF($AD$47=3,$E$44," "))))</f>
        <v>Längle A./Koller N.</v>
      </c>
      <c r="AG40" s="146"/>
      <c r="AH40" s="146"/>
      <c r="AI40" s="146"/>
    </row>
    <row r="41" spans="1:35" x14ac:dyDescent="0.2">
      <c r="A41" s="148"/>
      <c r="B41" s="143"/>
      <c r="C41" s="143"/>
      <c r="D41" s="144"/>
      <c r="AG41" s="146"/>
      <c r="AH41" s="146"/>
      <c r="AI41" s="146"/>
    </row>
    <row r="42" spans="1:35" x14ac:dyDescent="0.2">
      <c r="A42" s="148"/>
      <c r="B42" s="143"/>
      <c r="C42" s="143"/>
      <c r="D42" s="144"/>
      <c r="AG42" s="146"/>
      <c r="AH42" s="146"/>
      <c r="AI42" s="146"/>
    </row>
    <row r="43" spans="1:35" x14ac:dyDescent="0.2">
      <c r="A43" s="148"/>
      <c r="B43" s="143"/>
      <c r="C43" s="143"/>
      <c r="D43" s="144"/>
      <c r="AG43" s="146"/>
      <c r="AH43" s="146"/>
      <c r="AI43" s="146"/>
    </row>
    <row r="44" spans="1:35" x14ac:dyDescent="0.2">
      <c r="A44" s="148"/>
      <c r="B44" s="143"/>
      <c r="C44" s="143"/>
      <c r="D44" s="144"/>
      <c r="AG44" s="146"/>
      <c r="AH44" s="146"/>
      <c r="AI44" s="146"/>
    </row>
    <row r="45" spans="1:35" x14ac:dyDescent="0.2">
      <c r="A45" s="148"/>
      <c r="B45" s="143"/>
      <c r="C45" s="143"/>
      <c r="D45" s="144"/>
      <c r="AG45" s="146"/>
      <c r="AH45" s="146"/>
      <c r="AI45" s="146"/>
    </row>
    <row r="46" spans="1:35" x14ac:dyDescent="0.2">
      <c r="A46" s="148"/>
      <c r="B46" s="143"/>
      <c r="C46" s="143"/>
      <c r="D46" s="144"/>
      <c r="AG46" s="146"/>
      <c r="AH46" s="146"/>
      <c r="AI46" s="146"/>
    </row>
    <row r="47" spans="1:35" x14ac:dyDescent="0.2">
      <c r="A47" s="148"/>
      <c r="B47" s="143"/>
      <c r="C47" s="143"/>
      <c r="D47" s="144"/>
      <c r="AG47" s="146"/>
      <c r="AH47" s="146"/>
      <c r="AI47" s="146"/>
    </row>
    <row r="48" spans="1:35" x14ac:dyDescent="0.2">
      <c r="A48" s="148"/>
      <c r="B48" s="143"/>
      <c r="C48" s="143"/>
      <c r="D48" s="144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</row>
    <row r="49" spans="1:35" x14ac:dyDescent="0.2">
      <c r="A49" s="148"/>
      <c r="B49" s="143"/>
      <c r="C49" s="143"/>
      <c r="D49" s="144"/>
      <c r="E49" s="151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1"/>
      <c r="AF49" s="151"/>
      <c r="AG49" s="146"/>
      <c r="AH49" s="146"/>
      <c r="AI49" s="146"/>
    </row>
    <row r="50" spans="1:35" x14ac:dyDescent="0.2">
      <c r="A50" s="148"/>
      <c r="B50" s="143"/>
      <c r="C50" s="143"/>
      <c r="D50" s="144"/>
      <c r="E50" s="151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1"/>
      <c r="AF50" s="151"/>
      <c r="AG50" s="146"/>
      <c r="AH50" s="146"/>
      <c r="AI50" s="146"/>
    </row>
    <row r="51" spans="1:35" x14ac:dyDescent="0.2">
      <c r="A51" s="148"/>
      <c r="B51" s="143"/>
      <c r="C51" s="143"/>
      <c r="D51" s="144"/>
      <c r="E51" s="151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4"/>
      <c r="W51" s="152"/>
      <c r="X51" s="152"/>
      <c r="Y51" s="154"/>
      <c r="Z51" s="152"/>
      <c r="AA51" s="152"/>
      <c r="AB51" s="154"/>
      <c r="AC51" s="152"/>
      <c r="AD51" s="154"/>
      <c r="AE51" s="153"/>
      <c r="AF51" s="150"/>
      <c r="AG51" s="146"/>
      <c r="AH51" s="146"/>
      <c r="AI51" s="146"/>
    </row>
    <row r="52" spans="1:35" x14ac:dyDescent="0.2">
      <c r="A52" s="148"/>
      <c r="B52" s="143"/>
      <c r="C52" s="143"/>
      <c r="D52" s="144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6"/>
      <c r="AH52" s="146"/>
      <c r="AI52" s="146"/>
    </row>
    <row r="53" spans="1:35" x14ac:dyDescent="0.2">
      <c r="A53" s="148"/>
      <c r="B53" s="143"/>
      <c r="C53" s="143"/>
      <c r="D53" s="144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6"/>
      <c r="AH53" s="146"/>
      <c r="AI53" s="146"/>
    </row>
    <row r="54" spans="1:35" x14ac:dyDescent="0.2">
      <c r="A54" s="148"/>
      <c r="B54" s="143"/>
      <c r="C54" s="143"/>
      <c r="D54" s="144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6"/>
      <c r="AH54" s="146"/>
      <c r="AI54" s="146"/>
    </row>
    <row r="55" spans="1:35" x14ac:dyDescent="0.2">
      <c r="A55" s="148"/>
      <c r="B55" s="143"/>
      <c r="C55" s="143"/>
      <c r="D55" s="144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6"/>
      <c r="AH55" s="146"/>
      <c r="AI55" s="146"/>
    </row>
    <row r="56" spans="1:35" x14ac:dyDescent="0.2">
      <c r="A56" s="148"/>
      <c r="B56" s="143"/>
      <c r="C56" s="143"/>
      <c r="D56" s="144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6"/>
      <c r="AH56" s="146"/>
      <c r="AI56" s="146"/>
    </row>
    <row r="57" spans="1:35" x14ac:dyDescent="0.2">
      <c r="A57" s="148"/>
      <c r="B57" s="143"/>
      <c r="C57" s="143"/>
      <c r="D57" s="144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6"/>
      <c r="AH57" s="146"/>
      <c r="AI57" s="146"/>
    </row>
    <row r="58" spans="1:35" x14ac:dyDescent="0.2">
      <c r="A58" s="148"/>
      <c r="B58" s="143"/>
      <c r="C58" s="143"/>
      <c r="D58" s="144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6"/>
      <c r="AH58" s="146"/>
      <c r="AI58" s="146"/>
    </row>
    <row r="59" spans="1:35" x14ac:dyDescent="0.2">
      <c r="A59" s="148"/>
      <c r="B59" s="143"/>
      <c r="C59" s="143"/>
      <c r="D59" s="144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6"/>
      <c r="AH59" s="146"/>
      <c r="AI59" s="146"/>
    </row>
    <row r="60" spans="1:35" x14ac:dyDescent="0.2">
      <c r="A60" s="148"/>
      <c r="B60" s="143"/>
      <c r="C60" s="143"/>
      <c r="D60" s="144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6"/>
      <c r="AH60" s="146"/>
      <c r="AI60" s="146"/>
    </row>
    <row r="61" spans="1:35" x14ac:dyDescent="0.2">
      <c r="A61" s="148"/>
      <c r="B61" s="143"/>
      <c r="C61" s="143"/>
      <c r="D61" s="144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6"/>
      <c r="AH61" s="146"/>
      <c r="AI61" s="146"/>
    </row>
    <row r="62" spans="1:35" x14ac:dyDescent="0.2">
      <c r="A62" s="148"/>
      <c r="B62" s="143"/>
      <c r="C62" s="143"/>
      <c r="D62" s="144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6"/>
      <c r="AH62" s="146"/>
      <c r="AI62" s="146"/>
    </row>
    <row r="63" spans="1:35" x14ac:dyDescent="0.2">
      <c r="A63" s="148"/>
      <c r="B63" s="143"/>
      <c r="C63" s="143"/>
      <c r="D63" s="144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6"/>
      <c r="AH63" s="146"/>
      <c r="AI63" s="146"/>
    </row>
    <row r="64" spans="1:35" x14ac:dyDescent="0.2">
      <c r="A64" s="148"/>
      <c r="B64" s="143"/>
      <c r="C64" s="143"/>
      <c r="D64" s="144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6"/>
      <c r="AH64" s="146"/>
      <c r="AI64" s="146"/>
    </row>
    <row r="65" spans="1:35" x14ac:dyDescent="0.2">
      <c r="A65" s="146"/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</row>
    <row r="66" spans="1:35" x14ac:dyDescent="0.2">
      <c r="A66" s="146"/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</row>
    <row r="67" spans="1:35" x14ac:dyDescent="0.2">
      <c r="A67" s="146"/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</row>
    <row r="68" spans="1:35" ht="13.5" thickBot="1" x14ac:dyDescent="0.25">
      <c r="A68" s="146"/>
      <c r="B68" s="146"/>
      <c r="C68" s="146"/>
      <c r="D68" s="146"/>
      <c r="E68" s="146"/>
      <c r="F68" s="164"/>
      <c r="G68" s="165"/>
      <c r="H68" s="165"/>
      <c r="I68" s="165" t="s">
        <v>90</v>
      </c>
      <c r="J68" s="165"/>
      <c r="K68" s="164"/>
      <c r="L68" s="165"/>
      <c r="M68" s="165"/>
      <c r="N68" s="165" t="s">
        <v>91</v>
      </c>
      <c r="O68" s="165"/>
      <c r="P68" s="164"/>
      <c r="Q68" s="165"/>
      <c r="R68" s="165"/>
      <c r="S68" s="165" t="s">
        <v>92</v>
      </c>
      <c r="T68" s="165"/>
      <c r="U68" s="164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</row>
    <row r="69" spans="1:35" x14ac:dyDescent="0.2">
      <c r="A69" s="146"/>
      <c r="B69" s="146"/>
      <c r="C69" s="146"/>
      <c r="D69" s="146"/>
      <c r="E69" s="146"/>
      <c r="F69" s="157"/>
      <c r="G69" s="170"/>
      <c r="H69" s="170"/>
      <c r="I69" s="171"/>
      <c r="J69" s="171"/>
      <c r="K69" s="172"/>
      <c r="L69" s="173" t="s">
        <v>96</v>
      </c>
      <c r="M69" s="173" t="s">
        <v>100</v>
      </c>
      <c r="N69" s="174" t="s">
        <v>102</v>
      </c>
      <c r="O69" s="174" t="s">
        <v>110</v>
      </c>
      <c r="P69" s="161" t="s">
        <v>114</v>
      </c>
      <c r="Q69" s="173" t="s">
        <v>96</v>
      </c>
      <c r="R69" s="173" t="s">
        <v>100</v>
      </c>
      <c r="S69" s="174" t="s">
        <v>102</v>
      </c>
      <c r="T69" s="174" t="s">
        <v>110</v>
      </c>
      <c r="U69" s="161" t="s">
        <v>114</v>
      </c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</row>
    <row r="70" spans="1:35" x14ac:dyDescent="0.2">
      <c r="A70" s="146"/>
      <c r="B70" s="146"/>
      <c r="C70" s="146"/>
      <c r="D70" s="146"/>
      <c r="E70" s="146"/>
      <c r="F70" s="157"/>
      <c r="G70" s="170"/>
      <c r="H70" s="170"/>
      <c r="I70" s="171"/>
      <c r="J70" s="171"/>
      <c r="K70" s="172"/>
      <c r="L70" s="149">
        <f>IF(L21&gt;L22,1,0)</f>
        <v>1</v>
      </c>
      <c r="M70" s="149">
        <f t="shared" ref="M70:U70" si="0">IF(M21&gt;M22,1,0)</f>
        <v>1</v>
      </c>
      <c r="N70" s="149">
        <f t="shared" si="0"/>
        <v>0</v>
      </c>
      <c r="O70" s="149">
        <f t="shared" si="0"/>
        <v>0</v>
      </c>
      <c r="P70" s="179">
        <f t="shared" si="0"/>
        <v>0</v>
      </c>
      <c r="Q70" s="149">
        <f t="shared" si="0"/>
        <v>1</v>
      </c>
      <c r="R70" s="149">
        <f t="shared" si="0"/>
        <v>1</v>
      </c>
      <c r="S70" s="149">
        <f t="shared" si="0"/>
        <v>0</v>
      </c>
      <c r="T70" s="149">
        <f t="shared" si="0"/>
        <v>0</v>
      </c>
      <c r="U70" s="179">
        <f t="shared" si="0"/>
        <v>0</v>
      </c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</row>
    <row r="71" spans="1:35" x14ac:dyDescent="0.2">
      <c r="A71" s="146"/>
      <c r="B71" s="146"/>
      <c r="C71" s="146"/>
      <c r="D71" s="146"/>
      <c r="E71" s="146"/>
      <c r="F71" s="157"/>
      <c r="G71" s="170"/>
      <c r="H71" s="170"/>
      <c r="I71" s="171"/>
      <c r="J71" s="171"/>
      <c r="K71" s="172"/>
      <c r="L71" s="149">
        <f>IF(L21&lt;L22,1,0)</f>
        <v>0</v>
      </c>
      <c r="M71" s="149">
        <f t="shared" ref="M71:U71" si="1">IF(M21&lt;M22,1,0)</f>
        <v>0</v>
      </c>
      <c r="N71" s="149">
        <f t="shared" si="1"/>
        <v>0</v>
      </c>
      <c r="O71" s="149">
        <f t="shared" si="1"/>
        <v>0</v>
      </c>
      <c r="P71" s="179">
        <f t="shared" si="1"/>
        <v>0</v>
      </c>
      <c r="Q71" s="149">
        <f t="shared" si="1"/>
        <v>0</v>
      </c>
      <c r="R71" s="149">
        <f t="shared" si="1"/>
        <v>0</v>
      </c>
      <c r="S71" s="149">
        <f t="shared" si="1"/>
        <v>0</v>
      </c>
      <c r="T71" s="149">
        <f t="shared" si="1"/>
        <v>0</v>
      </c>
      <c r="U71" s="179">
        <f t="shared" si="1"/>
        <v>0</v>
      </c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</row>
    <row r="72" spans="1:35" x14ac:dyDescent="0.2">
      <c r="A72" s="146"/>
      <c r="B72" s="146"/>
      <c r="C72" s="146"/>
      <c r="D72" s="146"/>
      <c r="E72" s="146"/>
      <c r="F72" s="157" t="s">
        <v>90</v>
      </c>
      <c r="G72" s="170"/>
      <c r="H72" s="170"/>
      <c r="I72" s="171"/>
      <c r="J72" s="171"/>
      <c r="K72" s="172"/>
      <c r="L72" s="149"/>
      <c r="M72" s="149"/>
      <c r="N72" s="152"/>
      <c r="O72" s="152"/>
      <c r="P72" s="179"/>
      <c r="Q72" s="149"/>
      <c r="R72" s="149"/>
      <c r="S72" s="152"/>
      <c r="T72" s="152"/>
      <c r="U72" s="179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</row>
    <row r="73" spans="1:35" x14ac:dyDescent="0.2">
      <c r="A73" s="146"/>
      <c r="B73" s="146"/>
      <c r="C73" s="146"/>
      <c r="D73" s="146"/>
      <c r="E73" s="146"/>
      <c r="F73" s="157"/>
      <c r="G73" s="170"/>
      <c r="H73" s="170"/>
      <c r="I73" s="171"/>
      <c r="J73" s="171"/>
      <c r="K73" s="172"/>
      <c r="L73" s="149"/>
      <c r="M73" s="149"/>
      <c r="N73" s="152"/>
      <c r="O73" s="152"/>
      <c r="P73" s="179"/>
      <c r="Q73" s="149"/>
      <c r="R73" s="149"/>
      <c r="S73" s="152"/>
      <c r="T73" s="152"/>
      <c r="U73" s="179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</row>
    <row r="74" spans="1:35" x14ac:dyDescent="0.2">
      <c r="A74" s="146"/>
      <c r="B74" s="146"/>
      <c r="C74" s="146"/>
      <c r="D74" s="146"/>
      <c r="E74" s="146"/>
      <c r="F74" s="157"/>
      <c r="G74" s="170"/>
      <c r="H74" s="170"/>
      <c r="I74" s="171"/>
      <c r="J74" s="171"/>
      <c r="K74" s="172"/>
      <c r="L74" s="149"/>
      <c r="M74" s="149"/>
      <c r="N74" s="152"/>
      <c r="O74" s="152"/>
      <c r="P74" s="179"/>
      <c r="Q74" s="149"/>
      <c r="R74" s="149"/>
      <c r="S74" s="152"/>
      <c r="T74" s="152"/>
      <c r="U74" s="179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</row>
    <row r="75" spans="1:35" ht="13.5" thickBot="1" x14ac:dyDescent="0.25">
      <c r="A75" s="146"/>
      <c r="B75" s="146"/>
      <c r="C75" s="146"/>
      <c r="D75" s="146"/>
      <c r="E75" s="146"/>
      <c r="F75" s="164"/>
      <c r="G75" s="180"/>
      <c r="H75" s="180"/>
      <c r="I75" s="180"/>
      <c r="J75" s="180"/>
      <c r="K75" s="181"/>
      <c r="L75" s="182"/>
      <c r="M75" s="182"/>
      <c r="N75" s="182"/>
      <c r="O75" s="182"/>
      <c r="P75" s="166"/>
      <c r="Q75" s="182"/>
      <c r="R75" s="182"/>
      <c r="S75" s="182"/>
      <c r="T75" s="182"/>
      <c r="U75" s="16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</row>
    <row r="76" spans="1:35" x14ac:dyDescent="0.2">
      <c r="A76" s="146"/>
      <c r="B76" s="146"/>
      <c r="C76" s="146"/>
      <c r="D76" s="146"/>
      <c r="E76" s="146"/>
      <c r="F76" s="157"/>
      <c r="G76" s="173" t="s">
        <v>96</v>
      </c>
      <c r="H76" s="173" t="s">
        <v>100</v>
      </c>
      <c r="I76" s="174" t="s">
        <v>102</v>
      </c>
      <c r="J76" s="174" t="s">
        <v>110</v>
      </c>
      <c r="K76" s="161" t="s">
        <v>114</v>
      </c>
      <c r="L76" s="170"/>
      <c r="M76" s="170"/>
      <c r="N76" s="171"/>
      <c r="O76" s="171"/>
      <c r="P76" s="172"/>
      <c r="Q76" s="173" t="s">
        <v>96</v>
      </c>
      <c r="R76" s="173" t="s">
        <v>100</v>
      </c>
      <c r="S76" s="174" t="s">
        <v>102</v>
      </c>
      <c r="T76" s="174" t="s">
        <v>110</v>
      </c>
      <c r="U76" s="161" t="s">
        <v>114</v>
      </c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</row>
    <row r="77" spans="1:35" x14ac:dyDescent="0.2">
      <c r="A77" s="146"/>
      <c r="B77" s="146"/>
      <c r="C77" s="146"/>
      <c r="D77" s="146"/>
      <c r="E77" s="146"/>
      <c r="F77" s="157"/>
      <c r="G77" s="149">
        <f>IF(G28&gt;G29,1,0)</f>
        <v>0</v>
      </c>
      <c r="H77" s="149">
        <f>IF(H28&gt;H29,1,0)</f>
        <v>0</v>
      </c>
      <c r="I77" s="149">
        <f>IF(I28&gt;I29,1,0)</f>
        <v>0</v>
      </c>
      <c r="J77" s="149">
        <f>IF(J28&gt;J29,1,0)</f>
        <v>0</v>
      </c>
      <c r="K77" s="179">
        <f>IF(K28&gt;K29,1,0)</f>
        <v>0</v>
      </c>
      <c r="L77" s="170"/>
      <c r="M77" s="170"/>
      <c r="N77" s="171"/>
      <c r="O77" s="171"/>
      <c r="P77" s="172"/>
      <c r="Q77" s="149">
        <f>IF(Q28&gt;Q29,1,0)</f>
        <v>0</v>
      </c>
      <c r="R77" s="149">
        <f>IF(R28&gt;R29,1,0)</f>
        <v>0</v>
      </c>
      <c r="S77" s="149">
        <f>IF(S28&gt;S29,1,0)</f>
        <v>0</v>
      </c>
      <c r="T77" s="149">
        <f>IF(T28&gt;T29,1,0)</f>
        <v>0</v>
      </c>
      <c r="U77" s="179">
        <f>IF(U28&gt;U29,1,0)</f>
        <v>0</v>
      </c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</row>
    <row r="78" spans="1:35" x14ac:dyDescent="0.2">
      <c r="A78" s="146"/>
      <c r="B78" s="146"/>
      <c r="C78" s="146"/>
      <c r="D78" s="146"/>
      <c r="E78" s="146"/>
      <c r="F78" s="157"/>
      <c r="G78" s="149">
        <f>IF(G28&lt;G29,1,0)</f>
        <v>1</v>
      </c>
      <c r="H78" s="149">
        <f>IF(H28&lt;H29,1,0)</f>
        <v>1</v>
      </c>
      <c r="I78" s="149">
        <f>IF(I28&lt;I29,1,0)</f>
        <v>0</v>
      </c>
      <c r="J78" s="149">
        <f>IF(J28&lt;J29,1,0)</f>
        <v>0</v>
      </c>
      <c r="K78" s="179">
        <f>IF(K28&lt;K29,1,0)</f>
        <v>0</v>
      </c>
      <c r="L78" s="170"/>
      <c r="M78" s="170"/>
      <c r="N78" s="171"/>
      <c r="O78" s="171"/>
      <c r="P78" s="172"/>
      <c r="Q78" s="149">
        <f>IF(Q28&lt;Q29,1,0)</f>
        <v>1</v>
      </c>
      <c r="R78" s="149">
        <f>IF(R28&lt;R29,1,0)</f>
        <v>1</v>
      </c>
      <c r="S78" s="149">
        <f>IF(S28&lt;S29,1,0)</f>
        <v>0</v>
      </c>
      <c r="T78" s="149">
        <f>IF(T28&lt;T29,1,0)</f>
        <v>0</v>
      </c>
      <c r="U78" s="179">
        <f>IF(U28&lt;U29,1,0)</f>
        <v>0</v>
      </c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</row>
    <row r="79" spans="1:35" x14ac:dyDescent="0.2">
      <c r="A79" s="146"/>
      <c r="B79" s="146"/>
      <c r="C79" s="146"/>
      <c r="D79" s="146"/>
      <c r="E79" s="146"/>
      <c r="F79" s="157" t="s">
        <v>91</v>
      </c>
      <c r="G79" s="149"/>
      <c r="H79" s="149"/>
      <c r="I79" s="152"/>
      <c r="J79" s="152"/>
      <c r="K79" s="179"/>
      <c r="L79" s="170"/>
      <c r="M79" s="170"/>
      <c r="N79" s="171"/>
      <c r="O79" s="171"/>
      <c r="P79" s="172"/>
      <c r="Q79" s="149"/>
      <c r="R79" s="149"/>
      <c r="S79" s="152"/>
      <c r="T79" s="152"/>
      <c r="U79" s="179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</row>
    <row r="80" spans="1:35" x14ac:dyDescent="0.2">
      <c r="A80" s="146"/>
      <c r="B80" s="146"/>
      <c r="C80" s="146"/>
      <c r="D80" s="146"/>
      <c r="E80" s="146"/>
      <c r="F80" s="157"/>
      <c r="G80" s="149"/>
      <c r="H80" s="149"/>
      <c r="I80" s="152"/>
      <c r="J80" s="152"/>
      <c r="K80" s="179"/>
      <c r="L80" s="170"/>
      <c r="M80" s="170"/>
      <c r="N80" s="171"/>
      <c r="O80" s="171"/>
      <c r="P80" s="172"/>
      <c r="Q80" s="149"/>
      <c r="R80" s="149"/>
      <c r="S80" s="152"/>
      <c r="T80" s="152"/>
      <c r="U80" s="179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</row>
    <row r="81" spans="1:35" x14ac:dyDescent="0.2">
      <c r="A81" s="146"/>
      <c r="B81" s="146"/>
      <c r="C81" s="146"/>
      <c r="D81" s="146"/>
      <c r="E81" s="146"/>
      <c r="F81" s="157"/>
      <c r="G81" s="149"/>
      <c r="H81" s="149"/>
      <c r="I81" s="152"/>
      <c r="J81" s="152"/>
      <c r="K81" s="179"/>
      <c r="L81" s="170"/>
      <c r="M81" s="170"/>
      <c r="N81" s="171"/>
      <c r="O81" s="171"/>
      <c r="P81" s="172"/>
      <c r="Q81" s="149"/>
      <c r="R81" s="149"/>
      <c r="S81" s="152"/>
      <c r="T81" s="152"/>
      <c r="U81" s="179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</row>
    <row r="82" spans="1:35" ht="13.5" thickBot="1" x14ac:dyDescent="0.25">
      <c r="A82" s="146"/>
      <c r="B82" s="146"/>
      <c r="C82" s="146"/>
      <c r="D82" s="146"/>
      <c r="E82" s="146"/>
      <c r="F82" s="164"/>
      <c r="G82" s="182"/>
      <c r="H82" s="182"/>
      <c r="I82" s="182"/>
      <c r="J82" s="182"/>
      <c r="K82" s="166"/>
      <c r="L82" s="180"/>
      <c r="M82" s="180"/>
      <c r="N82" s="180"/>
      <c r="O82" s="180"/>
      <c r="P82" s="181"/>
      <c r="Q82" s="182"/>
      <c r="R82" s="182"/>
      <c r="S82" s="182"/>
      <c r="T82" s="182"/>
      <c r="U82" s="16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6"/>
    </row>
    <row r="83" spans="1:35" x14ac:dyDescent="0.2">
      <c r="A83" s="146"/>
      <c r="B83" s="146"/>
      <c r="C83" s="146"/>
      <c r="D83" s="146"/>
      <c r="E83" s="146"/>
      <c r="F83" s="157"/>
      <c r="G83" s="173" t="s">
        <v>96</v>
      </c>
      <c r="H83" s="173" t="s">
        <v>100</v>
      </c>
      <c r="I83" s="174" t="s">
        <v>102</v>
      </c>
      <c r="J83" s="174" t="s">
        <v>110</v>
      </c>
      <c r="K83" s="161" t="s">
        <v>114</v>
      </c>
      <c r="L83" s="173" t="s">
        <v>96</v>
      </c>
      <c r="M83" s="173" t="s">
        <v>100</v>
      </c>
      <c r="N83" s="174" t="s">
        <v>102</v>
      </c>
      <c r="O83" s="174" t="s">
        <v>110</v>
      </c>
      <c r="P83" s="161" t="s">
        <v>114</v>
      </c>
      <c r="Q83" s="170"/>
      <c r="R83" s="170"/>
      <c r="S83" s="171"/>
      <c r="T83" s="171"/>
      <c r="U83" s="172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</row>
    <row r="84" spans="1:35" x14ac:dyDescent="0.2">
      <c r="F84" s="157"/>
      <c r="G84" s="149">
        <f t="shared" ref="G84:P84" si="2">IF(G35&gt;G36,1,0)</f>
        <v>0</v>
      </c>
      <c r="H84" s="149">
        <f t="shared" si="2"/>
        <v>0</v>
      </c>
      <c r="I84" s="149">
        <f t="shared" si="2"/>
        <v>0</v>
      </c>
      <c r="J84" s="149">
        <f t="shared" si="2"/>
        <v>0</v>
      </c>
      <c r="K84" s="179">
        <f t="shared" si="2"/>
        <v>0</v>
      </c>
      <c r="L84" s="149">
        <f t="shared" si="2"/>
        <v>1</v>
      </c>
      <c r="M84" s="149">
        <f t="shared" si="2"/>
        <v>1</v>
      </c>
      <c r="N84" s="149">
        <f t="shared" si="2"/>
        <v>0</v>
      </c>
      <c r="O84" s="149">
        <f t="shared" si="2"/>
        <v>0</v>
      </c>
      <c r="P84" s="179">
        <f t="shared" si="2"/>
        <v>0</v>
      </c>
      <c r="Q84" s="170"/>
      <c r="R84" s="170"/>
      <c r="S84" s="171"/>
      <c r="T84" s="171"/>
      <c r="U84" s="172"/>
    </row>
    <row r="85" spans="1:35" x14ac:dyDescent="0.2">
      <c r="F85" s="157"/>
      <c r="G85" s="149">
        <f t="shared" ref="G85:P85" si="3">IF(G35&lt;G36,1,0)</f>
        <v>1</v>
      </c>
      <c r="H85" s="149">
        <f t="shared" si="3"/>
        <v>1</v>
      </c>
      <c r="I85" s="149">
        <f t="shared" si="3"/>
        <v>0</v>
      </c>
      <c r="J85" s="149">
        <f t="shared" si="3"/>
        <v>0</v>
      </c>
      <c r="K85" s="179">
        <f t="shared" si="3"/>
        <v>0</v>
      </c>
      <c r="L85" s="149">
        <f t="shared" si="3"/>
        <v>0</v>
      </c>
      <c r="M85" s="149">
        <f t="shared" si="3"/>
        <v>0</v>
      </c>
      <c r="N85" s="149">
        <f t="shared" si="3"/>
        <v>0</v>
      </c>
      <c r="O85" s="149">
        <f t="shared" si="3"/>
        <v>0</v>
      </c>
      <c r="P85" s="179">
        <f t="shared" si="3"/>
        <v>0</v>
      </c>
      <c r="Q85" s="170"/>
      <c r="R85" s="170"/>
      <c r="S85" s="171"/>
      <c r="T85" s="171"/>
      <c r="U85" s="172"/>
    </row>
    <row r="86" spans="1:35" x14ac:dyDescent="0.2">
      <c r="F86" s="157" t="s">
        <v>92</v>
      </c>
      <c r="G86" s="149"/>
      <c r="H86" s="149"/>
      <c r="I86" s="152"/>
      <c r="J86" s="152"/>
      <c r="K86" s="179"/>
      <c r="L86" s="149"/>
      <c r="M86" s="149"/>
      <c r="N86" s="152"/>
      <c r="O86" s="152"/>
      <c r="P86" s="179"/>
      <c r="Q86" s="170"/>
      <c r="R86" s="170"/>
      <c r="S86" s="171"/>
      <c r="T86" s="171"/>
      <c r="U86" s="172"/>
    </row>
    <row r="87" spans="1:35" x14ac:dyDescent="0.2">
      <c r="F87" s="157"/>
      <c r="G87" s="149"/>
      <c r="H87" s="149"/>
      <c r="I87" s="152"/>
      <c r="J87" s="152"/>
      <c r="K87" s="179"/>
      <c r="L87" s="149"/>
      <c r="M87" s="149"/>
      <c r="N87" s="152"/>
      <c r="O87" s="152"/>
      <c r="P87" s="179"/>
      <c r="Q87" s="170"/>
      <c r="R87" s="170"/>
      <c r="S87" s="171"/>
      <c r="T87" s="171"/>
      <c r="U87" s="172"/>
    </row>
    <row r="88" spans="1:35" x14ac:dyDescent="0.2">
      <c r="F88" s="157"/>
      <c r="G88" s="149"/>
      <c r="H88" s="149"/>
      <c r="I88" s="152"/>
      <c r="J88" s="152"/>
      <c r="K88" s="179"/>
      <c r="L88" s="149"/>
      <c r="M88" s="149"/>
      <c r="N88" s="152"/>
      <c r="O88" s="152"/>
      <c r="P88" s="179"/>
      <c r="Q88" s="170"/>
      <c r="R88" s="170"/>
      <c r="S88" s="171"/>
      <c r="T88" s="171"/>
      <c r="U88" s="172"/>
    </row>
    <row r="89" spans="1:35" ht="13.5" thickBot="1" x14ac:dyDescent="0.25">
      <c r="F89" s="164"/>
      <c r="G89" s="182"/>
      <c r="H89" s="182"/>
      <c r="I89" s="182"/>
      <c r="J89" s="182"/>
      <c r="K89" s="166"/>
      <c r="L89" s="182"/>
      <c r="M89" s="182"/>
      <c r="N89" s="182"/>
      <c r="O89" s="182"/>
      <c r="P89" s="166"/>
      <c r="Q89" s="180"/>
      <c r="R89" s="180"/>
      <c r="S89" s="180"/>
      <c r="T89" s="180"/>
      <c r="U89" s="181"/>
    </row>
  </sheetData>
  <printOptions verticalCentered="1"/>
  <pageMargins left="0.59055118110236227" right="0.39370078740157483" top="0.39370078740157483" bottom="0.39370078740157483" header="0.51181102362204722" footer="0.51181102362204722"/>
  <pageSetup paperSize="9" scale="67" orientation="landscape" horizontalDpi="4294967292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16"/>
  <sheetViews>
    <sheetView topLeftCell="A21" workbookViewId="0">
      <selection activeCell="AG3" sqref="AG3"/>
    </sheetView>
  </sheetViews>
  <sheetFormatPr baseColWidth="10" defaultRowHeight="12.75" x14ac:dyDescent="0.2"/>
  <cols>
    <col min="1" max="1" width="8.7109375" customWidth="1"/>
    <col min="2" max="2" width="2.7109375" customWidth="1"/>
    <col min="3" max="3" width="8.7109375" customWidth="1"/>
    <col min="4" max="4" width="2.7109375" customWidth="1"/>
    <col min="6" max="6" width="3.7109375" customWidth="1"/>
    <col min="7" max="7" width="45.7109375" customWidth="1"/>
    <col min="8" max="23" width="2.7109375" customWidth="1"/>
    <col min="24" max="24" width="4.7109375" customWidth="1"/>
    <col min="25" max="25" width="3.28515625" customWidth="1"/>
    <col min="26" max="26" width="4.7109375" customWidth="1"/>
    <col min="27" max="28" width="3.28515625" customWidth="1"/>
    <col min="29" max="29" width="4.7109375" customWidth="1"/>
    <col min="30" max="30" width="3.28515625" customWidth="1"/>
    <col min="31" max="31" width="4.7109375" customWidth="1"/>
    <col min="32" max="32" width="2.7109375" customWidth="1"/>
    <col min="33" max="33" width="45.7109375" customWidth="1"/>
    <col min="34" max="34" width="3.7109375" customWidth="1"/>
  </cols>
  <sheetData>
    <row r="1" spans="1:77" x14ac:dyDescent="0.2">
      <c r="A1" s="183"/>
      <c r="B1" s="183"/>
      <c r="C1" s="183"/>
      <c r="D1" s="183"/>
      <c r="E1" s="184"/>
      <c r="F1" s="185"/>
      <c r="G1" s="185" t="s">
        <v>79</v>
      </c>
      <c r="H1" s="185"/>
      <c r="I1" s="185"/>
      <c r="J1" s="185"/>
      <c r="K1" s="185"/>
      <c r="L1" s="185"/>
      <c r="M1" s="185"/>
      <c r="N1" s="185" t="s">
        <v>80</v>
      </c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 t="s">
        <v>81</v>
      </c>
      <c r="AH1" s="186" t="s">
        <v>82</v>
      </c>
      <c r="AI1" s="185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</row>
    <row r="2" spans="1:77" x14ac:dyDescent="0.2">
      <c r="A2" s="183"/>
      <c r="B2" s="183"/>
      <c r="C2" s="183"/>
      <c r="D2" s="183"/>
      <c r="E2" s="184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7"/>
      <c r="AI2" s="185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</row>
    <row r="3" spans="1:77" ht="13.5" thickBot="1" x14ac:dyDescent="0.25">
      <c r="A3" s="183"/>
      <c r="B3" s="183"/>
      <c r="C3" s="183"/>
      <c r="D3" s="183"/>
      <c r="E3" s="184"/>
      <c r="F3" s="188">
        <v>1</v>
      </c>
      <c r="G3" s="189" t="s">
        <v>119</v>
      </c>
      <c r="H3" s="185"/>
      <c r="I3" s="185"/>
      <c r="J3" s="185"/>
      <c r="K3" s="185"/>
      <c r="L3" s="185"/>
      <c r="M3" s="185"/>
      <c r="N3" s="189" t="s">
        <v>120</v>
      </c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85"/>
      <c r="AD3" s="185"/>
      <c r="AE3" s="185"/>
      <c r="AF3" s="185"/>
      <c r="AG3" s="189" t="s">
        <v>120</v>
      </c>
      <c r="AH3" s="191" t="s">
        <v>84</v>
      </c>
      <c r="AI3" s="185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</row>
    <row r="4" spans="1:77" x14ac:dyDescent="0.2">
      <c r="A4" s="183"/>
      <c r="B4" s="183"/>
      <c r="C4" s="183"/>
      <c r="D4" s="183"/>
      <c r="E4" s="184"/>
      <c r="F4" s="185"/>
      <c r="G4" s="192"/>
      <c r="H4" s="193"/>
      <c r="I4" s="185"/>
      <c r="J4" s="185"/>
      <c r="K4" s="185"/>
      <c r="L4" s="185"/>
      <c r="M4" s="185"/>
      <c r="N4" s="194" t="s">
        <v>142</v>
      </c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3"/>
      <c r="AD4" s="185"/>
      <c r="AE4" s="185"/>
      <c r="AF4" s="185"/>
      <c r="AG4" s="194" t="s">
        <v>121</v>
      </c>
      <c r="AH4" s="187"/>
      <c r="AI4" s="185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</row>
    <row r="5" spans="1:77" x14ac:dyDescent="0.2">
      <c r="A5" s="183"/>
      <c r="B5" s="183"/>
      <c r="C5" s="183"/>
      <c r="D5" s="183"/>
      <c r="E5" s="184"/>
      <c r="F5" s="185"/>
      <c r="G5" s="185"/>
      <c r="H5" s="193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93"/>
      <c r="AD5" s="185"/>
      <c r="AE5" s="185"/>
      <c r="AF5" s="185"/>
      <c r="AG5" s="185"/>
      <c r="AH5" s="187"/>
      <c r="AI5" s="185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</row>
    <row r="6" spans="1:77" x14ac:dyDescent="0.2">
      <c r="A6" s="183"/>
      <c r="B6" s="183"/>
      <c r="C6" s="183"/>
      <c r="D6" s="183"/>
      <c r="E6" s="184"/>
      <c r="F6" s="185"/>
      <c r="G6" s="185"/>
      <c r="H6" s="193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93"/>
      <c r="AD6" s="185"/>
      <c r="AE6" s="185"/>
      <c r="AF6" s="185"/>
      <c r="AG6" s="185"/>
      <c r="AH6" s="187"/>
      <c r="AI6" s="185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</row>
    <row r="7" spans="1:77" ht="13.5" thickBot="1" x14ac:dyDescent="0.25">
      <c r="A7" s="183"/>
      <c r="B7" s="183"/>
      <c r="C7" s="183"/>
      <c r="D7" s="183"/>
      <c r="E7" s="184"/>
      <c r="F7" s="188">
        <v>7</v>
      </c>
      <c r="G7" s="189" t="s">
        <v>120</v>
      </c>
      <c r="H7" s="193"/>
      <c r="I7" s="185"/>
      <c r="J7" s="185"/>
      <c r="K7" s="185"/>
      <c r="L7" s="185"/>
      <c r="M7" s="185"/>
      <c r="N7" s="189" t="s">
        <v>141</v>
      </c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3"/>
      <c r="AD7" s="185"/>
      <c r="AE7" s="185"/>
      <c r="AF7" s="185"/>
      <c r="AG7" s="196" t="str">
        <f>IF(AG3="Sieger","Verlierer",IF(AG3=N3,N7,N3))</f>
        <v>Frank Lucas /Willidal Niklas</v>
      </c>
      <c r="AH7" s="191" t="s">
        <v>87</v>
      </c>
      <c r="AI7" s="185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</row>
    <row r="8" spans="1:77" x14ac:dyDescent="0.2">
      <c r="A8" s="183"/>
      <c r="B8" s="183"/>
      <c r="C8" s="183"/>
      <c r="D8" s="183"/>
      <c r="E8" s="184"/>
      <c r="F8" s="185"/>
      <c r="G8" s="192"/>
      <c r="H8" s="185"/>
      <c r="I8" s="185"/>
      <c r="J8" s="185"/>
      <c r="K8" s="185"/>
      <c r="L8" s="185"/>
      <c r="M8" s="185"/>
      <c r="N8" s="194" t="s">
        <v>143</v>
      </c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85"/>
      <c r="AD8" s="185"/>
      <c r="AE8" s="185"/>
      <c r="AF8" s="185"/>
      <c r="AG8" s="197" t="s">
        <v>122</v>
      </c>
      <c r="AH8" s="187"/>
      <c r="AI8" s="185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</row>
    <row r="9" spans="1:77" x14ac:dyDescent="0.2">
      <c r="A9" s="183"/>
      <c r="B9" s="183"/>
      <c r="C9" s="183"/>
      <c r="D9" s="183"/>
      <c r="E9" s="184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7"/>
      <c r="AI9" s="185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</row>
    <row r="10" spans="1:77" x14ac:dyDescent="0.2">
      <c r="A10" s="183"/>
      <c r="B10" s="183"/>
      <c r="C10" s="183"/>
      <c r="D10" s="183"/>
      <c r="E10" s="184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7"/>
      <c r="AI10" s="185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</row>
    <row r="11" spans="1:77" ht="13.5" thickBot="1" x14ac:dyDescent="0.25">
      <c r="A11" s="183"/>
      <c r="B11" s="183"/>
      <c r="C11" s="183"/>
      <c r="D11" s="183"/>
      <c r="E11" s="184"/>
      <c r="F11" s="188">
        <v>6</v>
      </c>
      <c r="G11" s="189" t="s">
        <v>141</v>
      </c>
      <c r="H11" s="185"/>
      <c r="I11" s="185"/>
      <c r="J11" s="185"/>
      <c r="K11" s="185"/>
      <c r="L11" s="185"/>
      <c r="M11" s="185"/>
      <c r="N11" s="196" t="str">
        <f>IF(N3="Sieger","Verlierer",IF(N3=G3,G7,G3))</f>
        <v>Jäger Timo/Jäger Nico</v>
      </c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5"/>
      <c r="AD11" s="185"/>
      <c r="AE11" s="185"/>
      <c r="AF11" s="185"/>
      <c r="AG11" s="189" t="s">
        <v>123</v>
      </c>
      <c r="AH11" s="191" t="s">
        <v>88</v>
      </c>
      <c r="AI11" s="185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</row>
    <row r="12" spans="1:77" x14ac:dyDescent="0.2">
      <c r="A12" s="183"/>
      <c r="B12" s="183"/>
      <c r="C12" s="183"/>
      <c r="D12" s="183"/>
      <c r="E12" s="184"/>
      <c r="F12" s="185"/>
      <c r="G12" s="192"/>
      <c r="H12" s="193"/>
      <c r="I12" s="185"/>
      <c r="J12" s="185"/>
      <c r="K12" s="185"/>
      <c r="L12" s="185"/>
      <c r="M12" s="185"/>
      <c r="N12" s="197" t="s">
        <v>144</v>
      </c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93"/>
      <c r="AD12" s="185"/>
      <c r="AE12" s="185"/>
      <c r="AF12" s="185"/>
      <c r="AG12" s="194" t="s">
        <v>124</v>
      </c>
      <c r="AH12" s="187"/>
      <c r="AI12" s="185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</row>
    <row r="13" spans="1:77" x14ac:dyDescent="0.2">
      <c r="A13" s="183"/>
      <c r="B13" s="183"/>
      <c r="C13" s="183"/>
      <c r="D13" s="183"/>
      <c r="E13" s="184"/>
      <c r="F13" s="185"/>
      <c r="G13" s="185"/>
      <c r="H13" s="193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93"/>
      <c r="AD13" s="185"/>
      <c r="AE13" s="185"/>
      <c r="AF13" s="185"/>
      <c r="AG13" s="185"/>
      <c r="AH13" s="187"/>
      <c r="AI13" s="185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</row>
    <row r="14" spans="1:77" x14ac:dyDescent="0.2">
      <c r="A14" s="183"/>
      <c r="B14" s="183"/>
      <c r="C14" s="183"/>
      <c r="D14" s="183"/>
      <c r="E14" s="184"/>
      <c r="F14" s="185"/>
      <c r="G14" s="185"/>
      <c r="H14" s="193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93"/>
      <c r="AD14" s="185"/>
      <c r="AE14" s="185"/>
      <c r="AF14" s="185"/>
      <c r="AG14" s="185"/>
      <c r="AH14" s="187"/>
      <c r="AI14" s="185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</row>
    <row r="15" spans="1:77" ht="13.5" thickBot="1" x14ac:dyDescent="0.25">
      <c r="A15" s="183"/>
      <c r="B15" s="183"/>
      <c r="C15" s="183"/>
      <c r="D15" s="183"/>
      <c r="E15" s="184"/>
      <c r="F15" s="188">
        <v>3</v>
      </c>
      <c r="G15" s="189" t="s">
        <v>123</v>
      </c>
      <c r="H15" s="193"/>
      <c r="I15" s="185"/>
      <c r="J15" s="185"/>
      <c r="K15" s="185"/>
      <c r="L15" s="185"/>
      <c r="M15" s="185"/>
      <c r="N15" s="196" t="str">
        <f>IF(N7="Sieger","Verlierer",IF(N7=G11,G15,G11))</f>
        <v>Koller Simon/Martinek Nick</v>
      </c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93"/>
      <c r="AD15" s="185"/>
      <c r="AE15" s="185"/>
      <c r="AF15" s="185"/>
      <c r="AG15" s="196" t="str">
        <f>IF(AG11="Sieger","Verlierer",IF(AG11=N11,N15,N11))</f>
        <v>Jäger Timo/Jäger Nico</v>
      </c>
      <c r="AH15" s="191" t="s">
        <v>89</v>
      </c>
      <c r="AI15" s="185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</row>
    <row r="16" spans="1:77" x14ac:dyDescent="0.2">
      <c r="A16" s="183"/>
      <c r="B16" s="183"/>
      <c r="C16" s="183"/>
      <c r="D16" s="183"/>
      <c r="E16" s="184"/>
      <c r="F16" s="185"/>
      <c r="G16" s="192"/>
      <c r="H16" s="185"/>
      <c r="I16" s="185"/>
      <c r="J16" s="185"/>
      <c r="K16" s="185"/>
      <c r="L16" s="185"/>
      <c r="M16" s="185"/>
      <c r="N16" s="197" t="s">
        <v>145</v>
      </c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97" t="s">
        <v>146</v>
      </c>
      <c r="AH16" s="186"/>
      <c r="AI16" s="185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</row>
    <row r="17" spans="1:77" x14ac:dyDescent="0.2">
      <c r="A17" s="183"/>
      <c r="B17" s="183"/>
      <c r="C17" s="183"/>
      <c r="D17" s="183"/>
      <c r="E17" s="184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7"/>
      <c r="AI17" s="185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</row>
    <row r="18" spans="1:77" ht="13.5" thickBot="1" x14ac:dyDescent="0.25">
      <c r="A18" s="183"/>
      <c r="B18" s="183"/>
      <c r="C18" s="183"/>
      <c r="D18" s="183"/>
      <c r="E18" s="184"/>
      <c r="F18" s="188"/>
      <c r="G18" s="188" t="s">
        <v>147</v>
      </c>
      <c r="H18" s="198"/>
      <c r="I18" s="191"/>
      <c r="J18" s="191"/>
      <c r="K18" s="191" t="s">
        <v>90</v>
      </c>
      <c r="L18" s="191"/>
      <c r="M18" s="198"/>
      <c r="N18" s="191"/>
      <c r="O18" s="191"/>
      <c r="P18" s="191" t="s">
        <v>91</v>
      </c>
      <c r="Q18" s="191"/>
      <c r="R18" s="198"/>
      <c r="S18" s="191"/>
      <c r="T18" s="191"/>
      <c r="U18" s="191" t="s">
        <v>92</v>
      </c>
      <c r="V18" s="191"/>
      <c r="W18" s="198"/>
      <c r="X18" s="199" t="s">
        <v>93</v>
      </c>
      <c r="Y18" s="200"/>
      <c r="Z18" s="200" t="s">
        <v>94</v>
      </c>
      <c r="AA18" s="199"/>
      <c r="AB18" s="200"/>
      <c r="AC18" s="200" t="s">
        <v>23</v>
      </c>
      <c r="AD18" s="199"/>
      <c r="AE18" s="201" t="s">
        <v>117</v>
      </c>
      <c r="AF18" s="191"/>
      <c r="AG18" s="188" t="s">
        <v>81</v>
      </c>
      <c r="AH18" s="202" t="s">
        <v>82</v>
      </c>
      <c r="AI18" s="185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</row>
    <row r="19" spans="1:77" x14ac:dyDescent="0.2">
      <c r="A19" s="183"/>
      <c r="B19" s="183"/>
      <c r="C19" s="183"/>
      <c r="D19" s="183"/>
      <c r="E19" s="184"/>
      <c r="F19" s="185"/>
      <c r="G19" s="185"/>
      <c r="H19" s="203"/>
      <c r="I19" s="204"/>
      <c r="J19" s="204"/>
      <c r="K19" s="204"/>
      <c r="L19" s="204"/>
      <c r="M19" s="205"/>
      <c r="N19" s="206" t="s">
        <v>96</v>
      </c>
      <c r="O19" s="206" t="s">
        <v>100</v>
      </c>
      <c r="P19" s="206" t="s">
        <v>102</v>
      </c>
      <c r="Q19" s="206" t="s">
        <v>110</v>
      </c>
      <c r="R19" s="207" t="s">
        <v>114</v>
      </c>
      <c r="S19" s="206" t="s">
        <v>96</v>
      </c>
      <c r="T19" s="206" t="s">
        <v>100</v>
      </c>
      <c r="U19" s="206" t="s">
        <v>102</v>
      </c>
      <c r="V19" s="206" t="s">
        <v>110</v>
      </c>
      <c r="W19" s="207" t="s">
        <v>114</v>
      </c>
      <c r="X19" s="207"/>
      <c r="Y19" s="206"/>
      <c r="Z19" s="206"/>
      <c r="AA19" s="207"/>
      <c r="AB19" s="206"/>
      <c r="AC19" s="206"/>
      <c r="AD19" s="207"/>
      <c r="AE19" s="208">
        <f>(X21*1000)+(Z21*100)+AC21</f>
        <v>-330</v>
      </c>
      <c r="AF19" s="187"/>
      <c r="AG19" s="185"/>
      <c r="AH19" s="187"/>
      <c r="AI19" s="185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</row>
    <row r="20" spans="1:77" x14ac:dyDescent="0.2">
      <c r="A20" s="183"/>
      <c r="B20" s="183"/>
      <c r="C20" s="183"/>
      <c r="D20" s="183"/>
      <c r="E20" s="184"/>
      <c r="F20" s="185"/>
      <c r="G20" s="185"/>
      <c r="H20" s="203"/>
      <c r="I20" s="209"/>
      <c r="J20" s="204"/>
      <c r="K20" s="204"/>
      <c r="L20" s="204"/>
      <c r="M20" s="205"/>
      <c r="N20" s="210">
        <v>14</v>
      </c>
      <c r="O20" s="211">
        <v>10</v>
      </c>
      <c r="P20" s="211"/>
      <c r="Q20" s="211"/>
      <c r="R20" s="212"/>
      <c r="S20" s="210">
        <v>18</v>
      </c>
      <c r="T20" s="211">
        <v>21</v>
      </c>
      <c r="U20" s="211">
        <v>9</v>
      </c>
      <c r="V20" s="211"/>
      <c r="W20" s="212"/>
      <c r="X20" s="213"/>
      <c r="Y20" s="214">
        <f>Y71</f>
        <v>1</v>
      </c>
      <c r="Z20" s="214" t="s">
        <v>118</v>
      </c>
      <c r="AA20" s="213">
        <f>AA71</f>
        <v>4</v>
      </c>
      <c r="AB20" s="214">
        <f>SUM(I20:W20)</f>
        <v>72</v>
      </c>
      <c r="AC20" s="214" t="s">
        <v>118</v>
      </c>
      <c r="AD20" s="213">
        <f>SUM(I21:W21)</f>
        <v>102</v>
      </c>
      <c r="AE20" s="215"/>
      <c r="AF20" s="187"/>
      <c r="AG20" s="185"/>
      <c r="AH20" s="187"/>
      <c r="AI20" s="185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</row>
    <row r="21" spans="1:77" x14ac:dyDescent="0.2">
      <c r="A21" s="183"/>
      <c r="B21" s="183"/>
      <c r="C21" s="183"/>
      <c r="D21" s="183"/>
      <c r="E21" s="184"/>
      <c r="F21" s="185">
        <v>2</v>
      </c>
      <c r="G21" s="216" t="s">
        <v>125</v>
      </c>
      <c r="H21" s="203" t="s">
        <v>90</v>
      </c>
      <c r="I21" s="209"/>
      <c r="J21" s="204"/>
      <c r="K21" s="204"/>
      <c r="L21" s="204"/>
      <c r="M21" s="205"/>
      <c r="N21" s="210">
        <v>21</v>
      </c>
      <c r="O21" s="211">
        <v>21</v>
      </c>
      <c r="P21" s="211"/>
      <c r="Q21" s="211"/>
      <c r="R21" s="212"/>
      <c r="S21" s="210">
        <v>21</v>
      </c>
      <c r="T21" s="211">
        <v>18</v>
      </c>
      <c r="U21" s="211">
        <v>21</v>
      </c>
      <c r="V21" s="211"/>
      <c r="W21" s="212"/>
      <c r="X21" s="217">
        <f>X71</f>
        <v>0</v>
      </c>
      <c r="Y21" s="214"/>
      <c r="Z21" s="218">
        <f>Y20-AA20</f>
        <v>-3</v>
      </c>
      <c r="AA21" s="213"/>
      <c r="AB21" s="214"/>
      <c r="AC21" s="218">
        <f>AB20-AD20</f>
        <v>-30</v>
      </c>
      <c r="AD21" s="213"/>
      <c r="AE21" s="219">
        <f>RANK(AE19,($AE$19,$AE$23,$AE$27),0)</f>
        <v>3</v>
      </c>
      <c r="AF21" s="187" t="s">
        <v>96</v>
      </c>
      <c r="AG21" s="220" t="str">
        <f>IF($AE$21=1,$G$21,IF($AE$25=1,$G$25,IF($AE$29=1,$G$29," ")))</f>
        <v>Heim Sebastian Dörler Lukas</v>
      </c>
      <c r="AH21" s="187" t="s">
        <v>98</v>
      </c>
      <c r="AI21" s="185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</row>
    <row r="22" spans="1:77" ht="13.5" thickBot="1" x14ac:dyDescent="0.25">
      <c r="A22" s="183"/>
      <c r="B22" s="183"/>
      <c r="C22" s="183"/>
      <c r="D22" s="183"/>
      <c r="E22" s="184"/>
      <c r="F22" s="188"/>
      <c r="G22" s="221"/>
      <c r="H22" s="198"/>
      <c r="I22" s="222"/>
      <c r="J22" s="222"/>
      <c r="K22" s="222"/>
      <c r="L22" s="222"/>
      <c r="M22" s="223"/>
      <c r="N22" s="200"/>
      <c r="O22" s="200"/>
      <c r="P22" s="200"/>
      <c r="Q22" s="200"/>
      <c r="R22" s="199"/>
      <c r="S22" s="200"/>
      <c r="T22" s="200"/>
      <c r="U22" s="200"/>
      <c r="V22" s="200"/>
      <c r="W22" s="199"/>
      <c r="X22" s="199"/>
      <c r="Y22" s="200"/>
      <c r="Z22" s="200"/>
      <c r="AA22" s="199"/>
      <c r="AB22" s="200"/>
      <c r="AC22" s="200"/>
      <c r="AD22" s="199"/>
      <c r="AE22" s="201"/>
      <c r="AF22" s="191"/>
      <c r="AG22" s="188"/>
      <c r="AH22" s="191"/>
      <c r="AI22" s="185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</row>
    <row r="23" spans="1:77" x14ac:dyDescent="0.2">
      <c r="A23" s="183"/>
      <c r="B23" s="183"/>
      <c r="C23" s="183"/>
      <c r="D23" s="183"/>
      <c r="E23" s="184"/>
      <c r="F23" s="185"/>
      <c r="G23" s="185"/>
      <c r="H23" s="203"/>
      <c r="I23" s="206" t="s">
        <v>96</v>
      </c>
      <c r="J23" s="206" t="s">
        <v>100</v>
      </c>
      <c r="K23" s="206" t="s">
        <v>102</v>
      </c>
      <c r="L23" s="206" t="s">
        <v>110</v>
      </c>
      <c r="M23" s="207" t="s">
        <v>114</v>
      </c>
      <c r="N23" s="204"/>
      <c r="O23" s="204"/>
      <c r="P23" s="204"/>
      <c r="Q23" s="204"/>
      <c r="R23" s="205"/>
      <c r="S23" s="206" t="s">
        <v>96</v>
      </c>
      <c r="T23" s="206" t="s">
        <v>100</v>
      </c>
      <c r="U23" s="206" t="s">
        <v>102</v>
      </c>
      <c r="V23" s="206" t="s">
        <v>110</v>
      </c>
      <c r="W23" s="207" t="s">
        <v>114</v>
      </c>
      <c r="X23" s="207"/>
      <c r="Y23" s="206"/>
      <c r="Z23" s="206"/>
      <c r="AA23" s="207"/>
      <c r="AB23" s="206"/>
      <c r="AC23" s="206"/>
      <c r="AD23" s="207"/>
      <c r="AE23" s="208">
        <f>(X25*1000)+(Z25*100)+AC25</f>
        <v>2325</v>
      </c>
      <c r="AF23" s="187"/>
      <c r="AG23" s="185"/>
      <c r="AH23" s="187"/>
      <c r="AI23" s="185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</row>
    <row r="24" spans="1:77" x14ac:dyDescent="0.2">
      <c r="A24" s="183"/>
      <c r="B24" s="183"/>
      <c r="C24" s="183"/>
      <c r="D24" s="183"/>
      <c r="E24" s="184"/>
      <c r="F24" s="185"/>
      <c r="G24" s="185"/>
      <c r="H24" s="203"/>
      <c r="I24" s="224">
        <f>N21</f>
        <v>21</v>
      </c>
      <c r="J24" s="224">
        <f>O21</f>
        <v>21</v>
      </c>
      <c r="K24" s="224">
        <f>P21</f>
        <v>0</v>
      </c>
      <c r="L24" s="224">
        <f>Q21</f>
        <v>0</v>
      </c>
      <c r="M24" s="224">
        <f>R21</f>
        <v>0</v>
      </c>
      <c r="N24" s="209"/>
      <c r="O24" s="204"/>
      <c r="P24" s="204"/>
      <c r="Q24" s="204"/>
      <c r="R24" s="205"/>
      <c r="S24" s="210">
        <v>19</v>
      </c>
      <c r="T24" s="211">
        <v>21</v>
      </c>
      <c r="U24" s="211">
        <v>21</v>
      </c>
      <c r="V24" s="211"/>
      <c r="W24" s="212"/>
      <c r="X24" s="213"/>
      <c r="Y24" s="214">
        <f>Y75</f>
        <v>4</v>
      </c>
      <c r="Z24" s="214" t="s">
        <v>118</v>
      </c>
      <c r="AA24" s="213">
        <f>AA75</f>
        <v>1</v>
      </c>
      <c r="AB24" s="214">
        <f>SUM(I24:W24)</f>
        <v>103</v>
      </c>
      <c r="AC24" s="214" t="s">
        <v>118</v>
      </c>
      <c r="AD24" s="213">
        <f>SUM(I25:W25)</f>
        <v>78</v>
      </c>
      <c r="AE24" s="215"/>
      <c r="AF24" s="187"/>
      <c r="AG24" s="185"/>
      <c r="AH24" s="187"/>
      <c r="AI24" s="185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</row>
    <row r="25" spans="1:77" x14ac:dyDescent="0.2">
      <c r="A25" s="183"/>
      <c r="B25" s="183"/>
      <c r="C25" s="183"/>
      <c r="D25" s="183"/>
      <c r="E25" s="184"/>
      <c r="F25" s="185">
        <v>5</v>
      </c>
      <c r="G25" s="216" t="s">
        <v>148</v>
      </c>
      <c r="H25" s="203" t="s">
        <v>91</v>
      </c>
      <c r="I25" s="225">
        <f>N20</f>
        <v>14</v>
      </c>
      <c r="J25" s="224">
        <f>O20</f>
        <v>10</v>
      </c>
      <c r="K25" s="224">
        <f>P20</f>
        <v>0</v>
      </c>
      <c r="L25" s="224">
        <f>Q20</f>
        <v>0</v>
      </c>
      <c r="M25" s="224">
        <f>R20</f>
        <v>0</v>
      </c>
      <c r="N25" s="209"/>
      <c r="O25" s="204"/>
      <c r="P25" s="204"/>
      <c r="Q25" s="204"/>
      <c r="R25" s="205"/>
      <c r="S25" s="210">
        <v>21</v>
      </c>
      <c r="T25" s="211">
        <v>18</v>
      </c>
      <c r="U25" s="211">
        <v>15</v>
      </c>
      <c r="V25" s="211"/>
      <c r="W25" s="212"/>
      <c r="X25" s="217">
        <f>X75</f>
        <v>2</v>
      </c>
      <c r="Y25" s="214"/>
      <c r="Z25" s="218">
        <f>Y24-AA24</f>
        <v>3</v>
      </c>
      <c r="AA25" s="213"/>
      <c r="AB25" s="214"/>
      <c r="AC25" s="218">
        <f>AB24-AD24</f>
        <v>25</v>
      </c>
      <c r="AD25" s="213"/>
      <c r="AE25" s="219">
        <f>RANK(AE23,($AE$19,$AE$23,$AE$27),0)</f>
        <v>1</v>
      </c>
      <c r="AF25" s="187" t="s">
        <v>100</v>
      </c>
      <c r="AG25" s="220" t="str">
        <f>IF($AE$21=2,$G$21,IF($AE$25=2,$G$25,IF($AE$29=2,$G$29," ")))</f>
        <v>Hawlitzky Martin/Goripow Julian</v>
      </c>
      <c r="AH25" s="187" t="s">
        <v>101</v>
      </c>
      <c r="AI25" s="185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</row>
    <row r="26" spans="1:77" ht="13.5" thickBot="1" x14ac:dyDescent="0.25">
      <c r="A26" s="183"/>
      <c r="B26" s="183"/>
      <c r="C26" s="183"/>
      <c r="D26" s="183"/>
      <c r="E26" s="184"/>
      <c r="F26" s="188"/>
      <c r="G26" s="221"/>
      <c r="H26" s="198"/>
      <c r="I26" s="200"/>
      <c r="J26" s="200"/>
      <c r="K26" s="200"/>
      <c r="L26" s="200"/>
      <c r="M26" s="199"/>
      <c r="N26" s="222"/>
      <c r="O26" s="222"/>
      <c r="P26" s="222"/>
      <c r="Q26" s="222"/>
      <c r="R26" s="223"/>
      <c r="S26" s="200"/>
      <c r="T26" s="200"/>
      <c r="U26" s="200"/>
      <c r="V26" s="200"/>
      <c r="W26" s="199"/>
      <c r="X26" s="199"/>
      <c r="Y26" s="200"/>
      <c r="Z26" s="200"/>
      <c r="AA26" s="199"/>
      <c r="AB26" s="200"/>
      <c r="AC26" s="200"/>
      <c r="AD26" s="199"/>
      <c r="AE26" s="201"/>
      <c r="AF26" s="191"/>
      <c r="AG26" s="188"/>
      <c r="AH26" s="191"/>
      <c r="AI26" s="185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</row>
    <row r="27" spans="1:77" x14ac:dyDescent="0.2">
      <c r="A27" s="183"/>
      <c r="B27" s="183"/>
      <c r="C27" s="183"/>
      <c r="D27" s="183"/>
      <c r="E27" s="184"/>
      <c r="F27" s="185"/>
      <c r="G27" s="185"/>
      <c r="H27" s="203"/>
      <c r="I27" s="206" t="s">
        <v>96</v>
      </c>
      <c r="J27" s="206" t="s">
        <v>100</v>
      </c>
      <c r="K27" s="206" t="s">
        <v>102</v>
      </c>
      <c r="L27" s="206" t="s">
        <v>110</v>
      </c>
      <c r="M27" s="207" t="s">
        <v>114</v>
      </c>
      <c r="N27" s="206" t="s">
        <v>96</v>
      </c>
      <c r="O27" s="206" t="s">
        <v>100</v>
      </c>
      <c r="P27" s="206" t="s">
        <v>102</v>
      </c>
      <c r="Q27" s="206" t="s">
        <v>110</v>
      </c>
      <c r="R27" s="207" t="s">
        <v>114</v>
      </c>
      <c r="S27" s="204"/>
      <c r="T27" s="204"/>
      <c r="U27" s="204"/>
      <c r="V27" s="204"/>
      <c r="W27" s="205"/>
      <c r="X27" s="207"/>
      <c r="Y27" s="206"/>
      <c r="Z27" s="206"/>
      <c r="AA27" s="207"/>
      <c r="AB27" s="206"/>
      <c r="AC27" s="206"/>
      <c r="AD27" s="207"/>
      <c r="AE27" s="208">
        <f>(X29*1000)+(Z29*100)+AC29</f>
        <v>1005</v>
      </c>
      <c r="AF27" s="187"/>
      <c r="AG27" s="185"/>
      <c r="AH27" s="187"/>
      <c r="AI27" s="185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</row>
    <row r="28" spans="1:77" x14ac:dyDescent="0.2">
      <c r="A28" s="183"/>
      <c r="B28" s="183"/>
      <c r="C28" s="183"/>
      <c r="D28" s="183"/>
      <c r="E28" s="184"/>
      <c r="F28" s="185"/>
      <c r="G28" s="185"/>
      <c r="H28" s="203"/>
      <c r="I28" s="224">
        <f>S21</f>
        <v>21</v>
      </c>
      <c r="J28" s="224">
        <f>T21</f>
        <v>18</v>
      </c>
      <c r="K28" s="224">
        <f>U21</f>
        <v>21</v>
      </c>
      <c r="L28" s="224">
        <f>V21</f>
        <v>0</v>
      </c>
      <c r="M28" s="208">
        <f>W21</f>
        <v>0</v>
      </c>
      <c r="N28" s="224">
        <f>S25</f>
        <v>21</v>
      </c>
      <c r="O28" s="224">
        <f>T25</f>
        <v>18</v>
      </c>
      <c r="P28" s="224">
        <f>U25</f>
        <v>15</v>
      </c>
      <c r="Q28" s="224">
        <f>V25</f>
        <v>0</v>
      </c>
      <c r="R28" s="224">
        <f>W25</f>
        <v>0</v>
      </c>
      <c r="S28" s="209"/>
      <c r="T28" s="204"/>
      <c r="U28" s="204"/>
      <c r="V28" s="204"/>
      <c r="W28" s="205"/>
      <c r="X28" s="213"/>
      <c r="Y28" s="214">
        <f>Y79</f>
        <v>3</v>
      </c>
      <c r="Z28" s="214" t="s">
        <v>118</v>
      </c>
      <c r="AA28" s="213">
        <f>AA79</f>
        <v>3</v>
      </c>
      <c r="AB28" s="214">
        <f>SUM(I28:W28)</f>
        <v>114</v>
      </c>
      <c r="AC28" s="214" t="s">
        <v>118</v>
      </c>
      <c r="AD28" s="213">
        <f>SUM(I29:W29)</f>
        <v>109</v>
      </c>
      <c r="AE28" s="215"/>
      <c r="AF28" s="187"/>
      <c r="AG28" s="185"/>
      <c r="AH28" s="187"/>
      <c r="AI28" s="185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</row>
    <row r="29" spans="1:77" x14ac:dyDescent="0.2">
      <c r="A29" s="183"/>
      <c r="B29" s="183"/>
      <c r="C29" s="183"/>
      <c r="D29" s="183"/>
      <c r="E29" s="184"/>
      <c r="F29" s="185">
        <v>4</v>
      </c>
      <c r="G29" s="216" t="s">
        <v>126</v>
      </c>
      <c r="H29" s="203" t="s">
        <v>92</v>
      </c>
      <c r="I29" s="225">
        <f>S20</f>
        <v>18</v>
      </c>
      <c r="J29" s="224">
        <f>T20</f>
        <v>21</v>
      </c>
      <c r="K29" s="224">
        <f>U20</f>
        <v>9</v>
      </c>
      <c r="L29" s="224">
        <f>V20</f>
        <v>0</v>
      </c>
      <c r="M29" s="208">
        <f>W20</f>
        <v>0</v>
      </c>
      <c r="N29" s="225">
        <f>S24</f>
        <v>19</v>
      </c>
      <c r="O29" s="224">
        <f>T24</f>
        <v>21</v>
      </c>
      <c r="P29" s="224">
        <f>U24</f>
        <v>21</v>
      </c>
      <c r="Q29" s="224">
        <f>V24</f>
        <v>0</v>
      </c>
      <c r="R29" s="224">
        <f>W24</f>
        <v>0</v>
      </c>
      <c r="S29" s="209"/>
      <c r="T29" s="204"/>
      <c r="U29" s="204"/>
      <c r="V29" s="204"/>
      <c r="W29" s="205"/>
      <c r="X29" s="217">
        <f>X79</f>
        <v>1</v>
      </c>
      <c r="Y29" s="214"/>
      <c r="Z29" s="218">
        <f>Y28-AA28</f>
        <v>0</v>
      </c>
      <c r="AA29" s="213"/>
      <c r="AB29" s="214"/>
      <c r="AC29" s="218">
        <f>AB28-AD28</f>
        <v>5</v>
      </c>
      <c r="AD29" s="213"/>
      <c r="AE29" s="219">
        <f>RANK(AE27,($AE$19,$AE$23,$AE$27),0)</f>
        <v>2</v>
      </c>
      <c r="AF29" s="187" t="s">
        <v>102</v>
      </c>
      <c r="AG29" s="220" t="str">
        <f>IF($AE$21=3,$G$21,IF($AE$25=3,$G$25,IF($AE$29=3,$G$29," ")))</f>
        <v>Stöcker Jona/Martinek Kimi</v>
      </c>
      <c r="AH29" s="187" t="s">
        <v>103</v>
      </c>
      <c r="AI29" s="185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</row>
    <row r="30" spans="1:77" ht="13.5" thickBot="1" x14ac:dyDescent="0.25">
      <c r="A30" s="183"/>
      <c r="B30" s="183"/>
      <c r="C30" s="183"/>
      <c r="D30" s="183"/>
      <c r="E30" s="184"/>
      <c r="F30" s="188"/>
      <c r="G30" s="221"/>
      <c r="H30" s="198"/>
      <c r="I30" s="200"/>
      <c r="J30" s="200"/>
      <c r="K30" s="200"/>
      <c r="L30" s="200"/>
      <c r="M30" s="199"/>
      <c r="N30" s="200"/>
      <c r="O30" s="200"/>
      <c r="P30" s="200"/>
      <c r="Q30" s="200"/>
      <c r="R30" s="199"/>
      <c r="S30" s="222"/>
      <c r="T30" s="222"/>
      <c r="U30" s="222"/>
      <c r="V30" s="222"/>
      <c r="W30" s="223"/>
      <c r="X30" s="199"/>
      <c r="Y30" s="200"/>
      <c r="Z30" s="200"/>
      <c r="AA30" s="199"/>
      <c r="AB30" s="200"/>
      <c r="AC30" s="200"/>
      <c r="AD30" s="199"/>
      <c r="AE30" s="201"/>
      <c r="AF30" s="191"/>
      <c r="AG30" s="188"/>
      <c r="AH30" s="191"/>
      <c r="AI30" s="185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</row>
    <row r="31" spans="1:77" x14ac:dyDescent="0.2">
      <c r="A31" s="183"/>
      <c r="B31" s="183"/>
      <c r="C31" s="183"/>
      <c r="D31" s="183"/>
      <c r="E31" s="184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7"/>
      <c r="AI31" s="185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</row>
    <row r="32" spans="1:77" x14ac:dyDescent="0.2">
      <c r="A32" s="183"/>
      <c r="B32" s="183"/>
      <c r="C32" s="183"/>
      <c r="D32" s="183"/>
      <c r="E32" s="184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7"/>
      <c r="AI32" s="185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</row>
    <row r="33" spans="1:77" x14ac:dyDescent="0.2">
      <c r="A33" s="183"/>
      <c r="B33" s="183"/>
      <c r="C33" s="183"/>
      <c r="D33" s="183"/>
      <c r="E33" s="184"/>
      <c r="F33" s="185"/>
      <c r="G33" s="185" t="s">
        <v>104</v>
      </c>
      <c r="H33" s="185"/>
      <c r="I33" s="185"/>
      <c r="J33" s="185"/>
      <c r="K33" s="185"/>
      <c r="L33" s="185"/>
      <c r="M33" s="185"/>
      <c r="N33" s="185" t="s">
        <v>105</v>
      </c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 t="s">
        <v>106</v>
      </c>
      <c r="AH33" s="187"/>
      <c r="AI33" s="185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</row>
    <row r="34" spans="1:77" x14ac:dyDescent="0.2">
      <c r="A34" s="183"/>
      <c r="B34" s="183"/>
      <c r="C34" s="183"/>
      <c r="D34" s="183"/>
      <c r="E34" s="184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7"/>
      <c r="AI34" s="185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</row>
    <row r="35" spans="1:77" ht="13.5" thickBot="1" x14ac:dyDescent="0.25">
      <c r="A35" s="183"/>
      <c r="B35" s="183"/>
      <c r="C35" s="183"/>
      <c r="D35" s="183"/>
      <c r="E35" s="184"/>
      <c r="F35" s="188" t="s">
        <v>84</v>
      </c>
      <c r="G35" s="188" t="str">
        <f>AG3</f>
        <v>Dobler Noel/Sutterlütti Simon</v>
      </c>
      <c r="H35" s="185"/>
      <c r="I35" s="185"/>
      <c r="J35" s="185"/>
      <c r="K35" s="185"/>
      <c r="L35" s="185"/>
      <c r="M35" s="185"/>
      <c r="N35" s="190" t="s">
        <v>126</v>
      </c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85"/>
      <c r="AD35" s="185"/>
      <c r="AE35" s="185"/>
      <c r="AF35" s="185"/>
      <c r="AG35" s="190" t="s">
        <v>148</v>
      </c>
      <c r="AH35" s="191" t="s">
        <v>96</v>
      </c>
      <c r="AI35" s="185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</row>
    <row r="36" spans="1:77" x14ac:dyDescent="0.2">
      <c r="A36" s="183"/>
      <c r="B36" s="183"/>
      <c r="C36" s="183"/>
      <c r="D36" s="183"/>
      <c r="E36" s="184"/>
      <c r="F36" s="185"/>
      <c r="G36" s="185"/>
      <c r="H36" s="193"/>
      <c r="I36" s="185"/>
      <c r="J36" s="185"/>
      <c r="K36" s="185"/>
      <c r="L36" s="185"/>
      <c r="M36" s="185"/>
      <c r="N36" s="194" t="s">
        <v>129</v>
      </c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3"/>
      <c r="AD36" s="185"/>
      <c r="AE36" s="185"/>
      <c r="AF36" s="185"/>
      <c r="AG36" s="194" t="s">
        <v>130</v>
      </c>
      <c r="AH36" s="187"/>
      <c r="AI36" s="185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</row>
    <row r="37" spans="1:77" x14ac:dyDescent="0.2">
      <c r="A37" s="183"/>
      <c r="B37" s="183"/>
      <c r="C37" s="183"/>
      <c r="D37" s="183"/>
      <c r="E37" s="184"/>
      <c r="F37" s="185"/>
      <c r="G37" s="185"/>
      <c r="H37" s="193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93"/>
      <c r="AD37" s="185"/>
      <c r="AE37" s="185"/>
      <c r="AF37" s="185"/>
      <c r="AG37" s="185"/>
      <c r="AH37" s="187"/>
      <c r="AI37" s="185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</row>
    <row r="38" spans="1:77" x14ac:dyDescent="0.2">
      <c r="A38" s="183"/>
      <c r="B38" s="183"/>
      <c r="C38" s="183"/>
      <c r="D38" s="183"/>
      <c r="E38" s="184"/>
      <c r="F38" s="185"/>
      <c r="G38" s="185"/>
      <c r="H38" s="193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93"/>
      <c r="AD38" s="185"/>
      <c r="AE38" s="185"/>
      <c r="AF38" s="185"/>
      <c r="AG38" s="185"/>
      <c r="AH38" s="187"/>
      <c r="AI38" s="185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</row>
    <row r="39" spans="1:77" ht="13.5" thickBot="1" x14ac:dyDescent="0.25">
      <c r="A39" s="183"/>
      <c r="B39" s="183"/>
      <c r="C39" s="183"/>
      <c r="D39" s="183"/>
      <c r="E39" s="184"/>
      <c r="F39" s="188" t="s">
        <v>101</v>
      </c>
      <c r="G39" s="188" t="str">
        <f>AG25</f>
        <v>Hawlitzky Martin/Goripow Julian</v>
      </c>
      <c r="H39" s="193"/>
      <c r="I39" s="185"/>
      <c r="J39" s="185"/>
      <c r="K39" s="185"/>
      <c r="L39" s="185"/>
      <c r="M39" s="185"/>
      <c r="N39" s="190" t="s">
        <v>148</v>
      </c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3"/>
      <c r="AD39" s="185"/>
      <c r="AE39" s="185"/>
      <c r="AF39" s="185"/>
      <c r="AG39" s="196" t="str">
        <f>IF(AG35="Sieger","Verlierer",IF(AG35=N35,N39,N35))</f>
        <v>Hawlitzky Martin/Goripow Julian</v>
      </c>
      <c r="AH39" s="191" t="s">
        <v>100</v>
      </c>
      <c r="AI39" s="185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</row>
    <row r="40" spans="1:77" x14ac:dyDescent="0.2">
      <c r="A40" s="183"/>
      <c r="B40" s="183"/>
      <c r="C40" s="183"/>
      <c r="D40" s="183"/>
      <c r="E40" s="184"/>
      <c r="F40" s="185"/>
      <c r="G40" s="185"/>
      <c r="H40" s="185"/>
      <c r="I40" s="185"/>
      <c r="J40" s="185"/>
      <c r="K40" s="185"/>
      <c r="L40" s="185"/>
      <c r="M40" s="185"/>
      <c r="N40" s="194" t="s">
        <v>133</v>
      </c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85"/>
      <c r="AD40" s="185"/>
      <c r="AE40" s="185"/>
      <c r="AF40" s="185"/>
      <c r="AG40" s="197" t="s">
        <v>128</v>
      </c>
      <c r="AH40" s="187"/>
      <c r="AI40" s="185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</row>
    <row r="41" spans="1:77" x14ac:dyDescent="0.2">
      <c r="A41" s="183"/>
      <c r="B41" s="183"/>
      <c r="C41" s="183"/>
      <c r="D41" s="183"/>
      <c r="E41" s="184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7"/>
      <c r="AI41" s="185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</row>
    <row r="42" spans="1:77" x14ac:dyDescent="0.2">
      <c r="A42" s="183"/>
      <c r="B42" s="183"/>
      <c r="C42" s="183"/>
      <c r="D42" s="183"/>
      <c r="E42" s="184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7"/>
      <c r="AI42" s="185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</row>
    <row r="43" spans="1:77" ht="13.5" thickBot="1" x14ac:dyDescent="0.25">
      <c r="A43" s="183"/>
      <c r="B43" s="183"/>
      <c r="C43" s="183"/>
      <c r="D43" s="183"/>
      <c r="E43" s="184"/>
      <c r="F43" s="188" t="s">
        <v>87</v>
      </c>
      <c r="G43" s="188" t="str">
        <f>AG7</f>
        <v>Frank Lucas /Willidal Niklas</v>
      </c>
      <c r="H43" s="185"/>
      <c r="I43" s="185"/>
      <c r="J43" s="185"/>
      <c r="K43" s="185"/>
      <c r="L43" s="185"/>
      <c r="M43" s="185"/>
      <c r="N43" s="196" t="str">
        <f>IF(N35="Sieger","Verlierer",IF(N35=G35,G39,G35))</f>
        <v>Dobler Noel/Sutterlütti Simon</v>
      </c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5"/>
      <c r="AD43" s="185"/>
      <c r="AE43" s="185"/>
      <c r="AF43" s="185"/>
      <c r="AG43" s="189" t="s">
        <v>141</v>
      </c>
      <c r="AH43" s="191" t="s">
        <v>102</v>
      </c>
      <c r="AI43" s="185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</row>
    <row r="44" spans="1:77" x14ac:dyDescent="0.2">
      <c r="A44" s="183"/>
      <c r="B44" s="183"/>
      <c r="C44" s="183"/>
      <c r="D44" s="183"/>
      <c r="E44" s="184"/>
      <c r="F44" s="185"/>
      <c r="G44" s="185"/>
      <c r="H44" s="193"/>
      <c r="I44" s="185"/>
      <c r="J44" s="185"/>
      <c r="K44" s="185"/>
      <c r="L44" s="185"/>
      <c r="M44" s="185"/>
      <c r="N44" s="197" t="s">
        <v>127</v>
      </c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93"/>
      <c r="AD44" s="185"/>
      <c r="AE44" s="185"/>
      <c r="AF44" s="185"/>
      <c r="AG44" s="194" t="s">
        <v>134</v>
      </c>
      <c r="AH44" s="187"/>
      <c r="AI44" s="185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</row>
    <row r="45" spans="1:77" x14ac:dyDescent="0.2">
      <c r="A45" s="183"/>
      <c r="B45" s="183"/>
      <c r="C45" s="183"/>
      <c r="D45" s="183"/>
      <c r="E45" s="184"/>
      <c r="F45" s="185"/>
      <c r="G45" s="185"/>
      <c r="H45" s="193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93"/>
      <c r="AD45" s="185"/>
      <c r="AE45" s="185"/>
      <c r="AF45" s="185"/>
      <c r="AG45" s="185"/>
      <c r="AH45" s="187"/>
      <c r="AI45" s="185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</row>
    <row r="46" spans="1:77" x14ac:dyDescent="0.2">
      <c r="A46" s="183"/>
      <c r="B46" s="183"/>
      <c r="C46" s="183"/>
      <c r="D46" s="183"/>
      <c r="E46" s="184"/>
      <c r="F46" s="185"/>
      <c r="G46" s="185"/>
      <c r="H46" s="193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93"/>
      <c r="AD46" s="185"/>
      <c r="AE46" s="185"/>
      <c r="AF46" s="185"/>
      <c r="AG46" s="185"/>
      <c r="AH46" s="187"/>
      <c r="AI46" s="185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</row>
    <row r="47" spans="1:77" ht="13.5" thickBot="1" x14ac:dyDescent="0.25">
      <c r="A47" s="183"/>
      <c r="B47" s="183"/>
      <c r="C47" s="183"/>
      <c r="D47" s="183"/>
      <c r="E47" s="184"/>
      <c r="F47" s="188" t="s">
        <v>98</v>
      </c>
      <c r="G47" s="188" t="str">
        <f>AG21</f>
        <v>Heim Sebastian Dörler Lukas</v>
      </c>
      <c r="H47" s="193"/>
      <c r="I47" s="185"/>
      <c r="J47" s="185"/>
      <c r="K47" s="185"/>
      <c r="L47" s="185"/>
      <c r="M47" s="185"/>
      <c r="N47" s="196" t="str">
        <f>IF(N39="Sieger","Verlierer",IF(N39=G43,G47,G43))</f>
        <v>Frank Lucas /Willidal Niklas</v>
      </c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93"/>
      <c r="AD47" s="185"/>
      <c r="AE47" s="185"/>
      <c r="AF47" s="185"/>
      <c r="AG47" s="196" t="str">
        <f>IF(AG43="Sieger","Verlierer",IF(AG43=N43,N47,N43))</f>
        <v>Dobler Noel/Sutterlütti Simon</v>
      </c>
      <c r="AH47" s="191" t="s">
        <v>110</v>
      </c>
      <c r="AI47" s="185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</row>
    <row r="48" spans="1:77" x14ac:dyDescent="0.2">
      <c r="A48" s="183"/>
      <c r="B48" s="183"/>
      <c r="C48" s="183"/>
      <c r="D48" s="183"/>
      <c r="E48" s="184"/>
      <c r="F48" s="185"/>
      <c r="G48" s="185"/>
      <c r="H48" s="185"/>
      <c r="I48" s="185"/>
      <c r="J48" s="185"/>
      <c r="K48" s="185"/>
      <c r="L48" s="185"/>
      <c r="M48" s="185"/>
      <c r="N48" s="197" t="s">
        <v>131</v>
      </c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97" t="s">
        <v>132</v>
      </c>
      <c r="AH48" s="187"/>
      <c r="AI48" s="185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</row>
    <row r="49" spans="1:77" x14ac:dyDescent="0.2">
      <c r="A49" s="183"/>
      <c r="B49" s="183"/>
      <c r="C49" s="183"/>
      <c r="D49" s="183"/>
      <c r="E49" s="184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  <c r="AH49" s="187"/>
      <c r="AI49" s="185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</row>
    <row r="50" spans="1:77" x14ac:dyDescent="0.2">
      <c r="A50" s="183"/>
      <c r="B50" s="183"/>
      <c r="C50" s="183"/>
      <c r="D50" s="183"/>
      <c r="E50" s="184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7"/>
      <c r="AI50" s="185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</row>
    <row r="51" spans="1:77" ht="13.5" thickBot="1" x14ac:dyDescent="0.25">
      <c r="A51" s="183"/>
      <c r="B51" s="183"/>
      <c r="C51" s="183"/>
      <c r="D51" s="183"/>
      <c r="E51" s="184"/>
      <c r="F51" s="188"/>
      <c r="G51" s="188" t="s">
        <v>113</v>
      </c>
      <c r="H51" s="198"/>
      <c r="I51" s="191"/>
      <c r="J51" s="191"/>
      <c r="K51" s="191" t="s">
        <v>90</v>
      </c>
      <c r="L51" s="191"/>
      <c r="M51" s="198"/>
      <c r="N51" s="191"/>
      <c r="O51" s="191"/>
      <c r="P51" s="191" t="s">
        <v>91</v>
      </c>
      <c r="Q51" s="191"/>
      <c r="R51" s="198"/>
      <c r="S51" s="191"/>
      <c r="T51" s="191"/>
      <c r="U51" s="191" t="s">
        <v>92</v>
      </c>
      <c r="V51" s="191"/>
      <c r="W51" s="198"/>
      <c r="X51" s="199" t="s">
        <v>93</v>
      </c>
      <c r="Y51" s="200"/>
      <c r="Z51" s="200" t="s">
        <v>94</v>
      </c>
      <c r="AA51" s="199"/>
      <c r="AB51" s="200"/>
      <c r="AC51" s="200" t="s">
        <v>23</v>
      </c>
      <c r="AD51" s="199"/>
      <c r="AE51" s="201" t="s">
        <v>117</v>
      </c>
      <c r="AF51" s="188"/>
      <c r="AG51" s="188"/>
      <c r="AH51" s="202"/>
      <c r="AI51" s="185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</row>
    <row r="52" spans="1:77" x14ac:dyDescent="0.2">
      <c r="A52" s="183"/>
      <c r="B52" s="183"/>
      <c r="C52" s="183"/>
      <c r="D52" s="183"/>
      <c r="E52" s="184"/>
      <c r="F52" s="185"/>
      <c r="G52" s="185"/>
      <c r="H52" s="203"/>
      <c r="I52" s="204"/>
      <c r="J52" s="204"/>
      <c r="K52" s="204"/>
      <c r="L52" s="204"/>
      <c r="M52" s="205"/>
      <c r="N52" s="206" t="s">
        <v>96</v>
      </c>
      <c r="O52" s="206" t="s">
        <v>100</v>
      </c>
      <c r="P52" s="206" t="s">
        <v>102</v>
      </c>
      <c r="Q52" s="206" t="s">
        <v>110</v>
      </c>
      <c r="R52" s="207" t="s">
        <v>114</v>
      </c>
      <c r="S52" s="206" t="s">
        <v>96</v>
      </c>
      <c r="T52" s="206" t="s">
        <v>100</v>
      </c>
      <c r="U52" s="206" t="s">
        <v>102</v>
      </c>
      <c r="V52" s="206" t="s">
        <v>110</v>
      </c>
      <c r="W52" s="207" t="s">
        <v>114</v>
      </c>
      <c r="X52" s="207"/>
      <c r="Y52" s="206"/>
      <c r="Z52" s="206"/>
      <c r="AA52" s="207"/>
      <c r="AB52" s="206"/>
      <c r="AC52" s="206"/>
      <c r="AD52" s="207"/>
      <c r="AE52" s="208">
        <f>(X54*1000)+(Z54*100)+AC54</f>
        <v>987</v>
      </c>
      <c r="AF52" s="187"/>
      <c r="AG52" s="185"/>
      <c r="AH52" s="187"/>
      <c r="AI52" s="185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</row>
    <row r="53" spans="1:77" x14ac:dyDescent="0.2">
      <c r="A53" s="183"/>
      <c r="B53" s="183"/>
      <c r="C53" s="183"/>
      <c r="D53" s="183"/>
      <c r="E53" s="184"/>
      <c r="F53" s="185"/>
      <c r="G53" s="185"/>
      <c r="H53" s="203"/>
      <c r="I53" s="209"/>
      <c r="J53" s="204"/>
      <c r="K53" s="204"/>
      <c r="L53" s="204"/>
      <c r="M53" s="205"/>
      <c r="N53" s="210">
        <v>10</v>
      </c>
      <c r="O53" s="211">
        <v>8</v>
      </c>
      <c r="P53" s="211"/>
      <c r="Q53" s="211"/>
      <c r="R53" s="212"/>
      <c r="S53" s="210">
        <v>21</v>
      </c>
      <c r="T53" s="211">
        <v>29</v>
      </c>
      <c r="U53" s="211"/>
      <c r="V53" s="211"/>
      <c r="W53" s="212"/>
      <c r="X53" s="213"/>
      <c r="Y53" s="214">
        <f>Y104</f>
        <v>2</v>
      </c>
      <c r="Z53" s="214" t="s">
        <v>118</v>
      </c>
      <c r="AA53" s="213">
        <f>AA104</f>
        <v>2</v>
      </c>
      <c r="AB53" s="214">
        <f>SUM(I53:W53)</f>
        <v>68</v>
      </c>
      <c r="AC53" s="214" t="s">
        <v>118</v>
      </c>
      <c r="AD53" s="213">
        <f>SUM(I54:W54)</f>
        <v>81</v>
      </c>
      <c r="AE53" s="215"/>
      <c r="AF53" s="187"/>
      <c r="AG53" s="185"/>
      <c r="AH53" s="187"/>
      <c r="AI53" s="185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</row>
    <row r="54" spans="1:77" x14ac:dyDescent="0.2">
      <c r="A54" s="183"/>
      <c r="B54" s="183"/>
      <c r="C54" s="183"/>
      <c r="D54" s="183"/>
      <c r="E54" s="184"/>
      <c r="F54" s="185" t="s">
        <v>88</v>
      </c>
      <c r="G54" s="185" t="str">
        <f>AG11</f>
        <v>Koller Simon/Martinek Nick</v>
      </c>
      <c r="H54" s="203" t="s">
        <v>90</v>
      </c>
      <c r="I54" s="209"/>
      <c r="J54" s="204"/>
      <c r="K54" s="204"/>
      <c r="L54" s="204"/>
      <c r="M54" s="205"/>
      <c r="N54" s="210">
        <v>21</v>
      </c>
      <c r="O54" s="211">
        <v>21</v>
      </c>
      <c r="P54" s="211"/>
      <c r="Q54" s="211"/>
      <c r="R54" s="212"/>
      <c r="S54" s="210">
        <v>12</v>
      </c>
      <c r="T54" s="211">
        <v>27</v>
      </c>
      <c r="U54" s="211"/>
      <c r="V54" s="211"/>
      <c r="W54" s="212"/>
      <c r="X54" s="217">
        <f>X104</f>
        <v>1</v>
      </c>
      <c r="Y54" s="214"/>
      <c r="Z54" s="218">
        <f>Y53-AA53</f>
        <v>0</v>
      </c>
      <c r="AA54" s="213"/>
      <c r="AB54" s="214"/>
      <c r="AC54" s="218">
        <f>AB53-AD53</f>
        <v>-13</v>
      </c>
      <c r="AD54" s="213"/>
      <c r="AE54" s="219">
        <f>RANK(AE52,($AE$52,$AE$56,$AE$60),0)</f>
        <v>2</v>
      </c>
      <c r="AF54" s="187" t="s">
        <v>96</v>
      </c>
      <c r="AG54" s="220" t="str">
        <f>IF($AE$54=1,$G$54,IF($AE$58=1,$G$58,IF($AE$62=1,$G$62," ")))</f>
        <v>Stöcker Jona/Martinek Kimi</v>
      </c>
      <c r="AH54" s="187" t="s">
        <v>114</v>
      </c>
      <c r="AI54" s="185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</row>
    <row r="55" spans="1:77" ht="13.5" thickBot="1" x14ac:dyDescent="0.25">
      <c r="A55" s="183"/>
      <c r="B55" s="183"/>
      <c r="C55" s="183"/>
      <c r="D55" s="183"/>
      <c r="E55" s="184"/>
      <c r="F55" s="188"/>
      <c r="G55" s="228"/>
      <c r="H55" s="198"/>
      <c r="I55" s="222"/>
      <c r="J55" s="222"/>
      <c r="K55" s="222"/>
      <c r="L55" s="222"/>
      <c r="M55" s="223"/>
      <c r="N55" s="200"/>
      <c r="O55" s="200"/>
      <c r="P55" s="200"/>
      <c r="Q55" s="200"/>
      <c r="R55" s="199"/>
      <c r="S55" s="200"/>
      <c r="T55" s="200"/>
      <c r="U55" s="200"/>
      <c r="V55" s="200"/>
      <c r="W55" s="199"/>
      <c r="X55" s="199"/>
      <c r="Y55" s="200"/>
      <c r="Z55" s="200"/>
      <c r="AA55" s="199"/>
      <c r="AB55" s="200"/>
      <c r="AC55" s="200"/>
      <c r="AD55" s="199"/>
      <c r="AE55" s="201"/>
      <c r="AF55" s="191"/>
      <c r="AG55" s="188"/>
      <c r="AH55" s="191"/>
      <c r="AI55" s="185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</row>
    <row r="56" spans="1:77" x14ac:dyDescent="0.2">
      <c r="A56" s="183"/>
      <c r="B56" s="183"/>
      <c r="C56" s="183"/>
      <c r="D56" s="183"/>
      <c r="E56" s="184"/>
      <c r="F56" s="185"/>
      <c r="G56" s="185"/>
      <c r="H56" s="203"/>
      <c r="I56" s="206" t="s">
        <v>96</v>
      </c>
      <c r="J56" s="206" t="s">
        <v>100</v>
      </c>
      <c r="K56" s="206" t="s">
        <v>102</v>
      </c>
      <c r="L56" s="206" t="s">
        <v>110</v>
      </c>
      <c r="M56" s="207" t="s">
        <v>114</v>
      </c>
      <c r="N56" s="204"/>
      <c r="O56" s="204"/>
      <c r="P56" s="204"/>
      <c r="Q56" s="204"/>
      <c r="R56" s="205"/>
      <c r="S56" s="206" t="s">
        <v>96</v>
      </c>
      <c r="T56" s="206" t="s">
        <v>100</v>
      </c>
      <c r="U56" s="206" t="s">
        <v>102</v>
      </c>
      <c r="V56" s="206" t="s">
        <v>110</v>
      </c>
      <c r="W56" s="207" t="s">
        <v>114</v>
      </c>
      <c r="X56" s="207"/>
      <c r="Y56" s="206"/>
      <c r="Z56" s="206"/>
      <c r="AA56" s="207"/>
      <c r="AB56" s="206"/>
      <c r="AC56" s="206"/>
      <c r="AD56" s="207"/>
      <c r="AE56" s="208">
        <f>(X58*1000)+(Z58*100)+AC58</f>
        <v>2449</v>
      </c>
      <c r="AF56" s="187"/>
      <c r="AG56" s="185"/>
      <c r="AH56" s="187"/>
      <c r="AI56" s="185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</row>
    <row r="57" spans="1:77" x14ac:dyDescent="0.2">
      <c r="A57" s="183"/>
      <c r="B57" s="183"/>
      <c r="C57" s="183"/>
      <c r="D57" s="183"/>
      <c r="E57" s="184"/>
      <c r="F57" s="185"/>
      <c r="G57" s="185"/>
      <c r="H57" s="203"/>
      <c r="I57" s="224">
        <f>N54</f>
        <v>21</v>
      </c>
      <c r="J57" s="224">
        <f>O54</f>
        <v>21</v>
      </c>
      <c r="K57" s="224">
        <f>P54</f>
        <v>0</v>
      </c>
      <c r="L57" s="224">
        <f>Q54</f>
        <v>0</v>
      </c>
      <c r="M57" s="224">
        <f>R54</f>
        <v>0</v>
      </c>
      <c r="N57" s="209"/>
      <c r="O57" s="204"/>
      <c r="P57" s="204"/>
      <c r="Q57" s="204"/>
      <c r="R57" s="205"/>
      <c r="S57" s="210">
        <v>21</v>
      </c>
      <c r="T57" s="211">
        <v>21</v>
      </c>
      <c r="U57" s="211"/>
      <c r="V57" s="211"/>
      <c r="W57" s="212"/>
      <c r="X57" s="213"/>
      <c r="Y57" s="214">
        <f>Y108</f>
        <v>4</v>
      </c>
      <c r="Z57" s="214" t="s">
        <v>118</v>
      </c>
      <c r="AA57" s="213">
        <f>AA108</f>
        <v>0</v>
      </c>
      <c r="AB57" s="214">
        <f>SUM(I57:W57)</f>
        <v>84</v>
      </c>
      <c r="AC57" s="214" t="s">
        <v>118</v>
      </c>
      <c r="AD57" s="213">
        <f>SUM(I58:W58)</f>
        <v>35</v>
      </c>
      <c r="AE57" s="215"/>
      <c r="AF57" s="187"/>
      <c r="AG57" s="185"/>
      <c r="AH57" s="187"/>
      <c r="AI57" s="185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</row>
    <row r="58" spans="1:77" x14ac:dyDescent="0.2">
      <c r="A58" s="183"/>
      <c r="B58" s="183"/>
      <c r="C58" s="183"/>
      <c r="D58" s="183"/>
      <c r="E58" s="184"/>
      <c r="F58" s="185" t="s">
        <v>103</v>
      </c>
      <c r="G58" s="185" t="str">
        <f>AG29</f>
        <v>Stöcker Jona/Martinek Kimi</v>
      </c>
      <c r="H58" s="203" t="s">
        <v>91</v>
      </c>
      <c r="I58" s="225">
        <f>N53</f>
        <v>10</v>
      </c>
      <c r="J58" s="224">
        <f>O53</f>
        <v>8</v>
      </c>
      <c r="K58" s="224">
        <f>P53</f>
        <v>0</v>
      </c>
      <c r="L58" s="224">
        <f>Q53</f>
        <v>0</v>
      </c>
      <c r="M58" s="224">
        <f>R53</f>
        <v>0</v>
      </c>
      <c r="N58" s="209"/>
      <c r="O58" s="204"/>
      <c r="P58" s="204"/>
      <c r="Q58" s="204"/>
      <c r="R58" s="205"/>
      <c r="S58" s="210">
        <v>11</v>
      </c>
      <c r="T58" s="211">
        <v>6</v>
      </c>
      <c r="U58" s="211"/>
      <c r="V58" s="211"/>
      <c r="W58" s="212"/>
      <c r="X58" s="217">
        <f>X108</f>
        <v>2</v>
      </c>
      <c r="Y58" s="214"/>
      <c r="Z58" s="218">
        <f>Y57-AA57</f>
        <v>4</v>
      </c>
      <c r="AA58" s="213"/>
      <c r="AB58" s="214"/>
      <c r="AC58" s="218">
        <f>AB57-AD57</f>
        <v>49</v>
      </c>
      <c r="AD58" s="213"/>
      <c r="AE58" s="219">
        <f>RANK(AE56,($AE$52,$AE$56,$AE$60),0)</f>
        <v>1</v>
      </c>
      <c r="AF58" s="187" t="s">
        <v>100</v>
      </c>
      <c r="AG58" s="220" t="str">
        <f>IF($AE$54=2,$G$54,IF($AE$58=2,$G$58,IF($AE$62=2,$G$62," ")))</f>
        <v>Koller Simon/Martinek Nick</v>
      </c>
      <c r="AH58" s="187" t="s">
        <v>115</v>
      </c>
      <c r="AI58" s="185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</row>
    <row r="59" spans="1:77" ht="13.5" thickBot="1" x14ac:dyDescent="0.25">
      <c r="A59" s="183"/>
      <c r="B59" s="183"/>
      <c r="C59" s="183"/>
      <c r="D59" s="183"/>
      <c r="E59" s="184"/>
      <c r="F59" s="188"/>
      <c r="G59" s="228"/>
      <c r="H59" s="198"/>
      <c r="I59" s="200"/>
      <c r="J59" s="200"/>
      <c r="K59" s="200"/>
      <c r="L59" s="200"/>
      <c r="M59" s="199"/>
      <c r="N59" s="222"/>
      <c r="O59" s="222"/>
      <c r="P59" s="222"/>
      <c r="Q59" s="222"/>
      <c r="R59" s="223"/>
      <c r="S59" s="200"/>
      <c r="T59" s="200"/>
      <c r="U59" s="200"/>
      <c r="V59" s="200"/>
      <c r="W59" s="199"/>
      <c r="X59" s="199"/>
      <c r="Y59" s="200"/>
      <c r="Z59" s="200"/>
      <c r="AA59" s="199"/>
      <c r="AB59" s="200"/>
      <c r="AC59" s="200"/>
      <c r="AD59" s="199"/>
      <c r="AE59" s="201"/>
      <c r="AF59" s="191"/>
      <c r="AG59" s="188"/>
      <c r="AH59" s="191"/>
      <c r="AI59" s="185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</row>
    <row r="60" spans="1:77" x14ac:dyDescent="0.2">
      <c r="A60" s="183"/>
      <c r="B60" s="183"/>
      <c r="C60" s="183"/>
      <c r="D60" s="183"/>
      <c r="E60" s="184"/>
      <c r="F60" s="185"/>
      <c r="G60" s="185"/>
      <c r="H60" s="203"/>
      <c r="I60" s="206" t="s">
        <v>96</v>
      </c>
      <c r="J60" s="206" t="s">
        <v>100</v>
      </c>
      <c r="K60" s="206" t="s">
        <v>102</v>
      </c>
      <c r="L60" s="206" t="s">
        <v>110</v>
      </c>
      <c r="M60" s="207" t="s">
        <v>114</v>
      </c>
      <c r="N60" s="206" t="s">
        <v>96</v>
      </c>
      <c r="O60" s="206" t="s">
        <v>100</v>
      </c>
      <c r="P60" s="206" t="s">
        <v>102</v>
      </c>
      <c r="Q60" s="206" t="s">
        <v>110</v>
      </c>
      <c r="R60" s="207" t="s">
        <v>114</v>
      </c>
      <c r="S60" s="204"/>
      <c r="T60" s="204"/>
      <c r="U60" s="204"/>
      <c r="V60" s="204"/>
      <c r="W60" s="205"/>
      <c r="X60" s="207"/>
      <c r="Y60" s="206"/>
      <c r="Z60" s="206"/>
      <c r="AA60" s="207"/>
      <c r="AB60" s="206"/>
      <c r="AC60" s="206"/>
      <c r="AD60" s="207"/>
      <c r="AE60" s="208">
        <f>(X62*1000)+(Z62*100)+AC62</f>
        <v>-436</v>
      </c>
      <c r="AF60" s="187"/>
      <c r="AG60" s="185"/>
      <c r="AH60" s="187"/>
      <c r="AI60" s="185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</row>
    <row r="61" spans="1:77" x14ac:dyDescent="0.2">
      <c r="A61" s="183"/>
      <c r="B61" s="183"/>
      <c r="C61" s="183"/>
      <c r="D61" s="183"/>
      <c r="E61" s="184"/>
      <c r="F61" s="185"/>
      <c r="G61" s="185"/>
      <c r="H61" s="203"/>
      <c r="I61" s="224">
        <f>S54</f>
        <v>12</v>
      </c>
      <c r="J61" s="224">
        <f>T54</f>
        <v>27</v>
      </c>
      <c r="K61" s="224">
        <f>U54</f>
        <v>0</v>
      </c>
      <c r="L61" s="224">
        <f>V54</f>
        <v>0</v>
      </c>
      <c r="M61" s="208">
        <f>W54</f>
        <v>0</v>
      </c>
      <c r="N61" s="224">
        <f>S58</f>
        <v>11</v>
      </c>
      <c r="O61" s="224">
        <f>T58</f>
        <v>6</v>
      </c>
      <c r="P61" s="224">
        <f>U58</f>
        <v>0</v>
      </c>
      <c r="Q61" s="224">
        <f>V58</f>
        <v>0</v>
      </c>
      <c r="R61" s="224">
        <f>W58</f>
        <v>0</v>
      </c>
      <c r="S61" s="209"/>
      <c r="T61" s="204"/>
      <c r="U61" s="204"/>
      <c r="V61" s="204"/>
      <c r="W61" s="205"/>
      <c r="X61" s="213"/>
      <c r="Y61" s="214">
        <f>Y112</f>
        <v>0</v>
      </c>
      <c r="Z61" s="214" t="s">
        <v>118</v>
      </c>
      <c r="AA61" s="213">
        <f>AA112</f>
        <v>4</v>
      </c>
      <c r="AB61" s="214">
        <f>SUM(I61:W61)</f>
        <v>56</v>
      </c>
      <c r="AC61" s="214" t="s">
        <v>118</v>
      </c>
      <c r="AD61" s="213">
        <f>SUM(I62:W62)</f>
        <v>92</v>
      </c>
      <c r="AE61" s="215"/>
      <c r="AF61" s="187"/>
      <c r="AG61" s="185"/>
      <c r="AH61" s="187"/>
      <c r="AI61" s="185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</row>
    <row r="62" spans="1:77" x14ac:dyDescent="0.2">
      <c r="A62" s="183"/>
      <c r="B62" s="183"/>
      <c r="C62" s="183"/>
      <c r="D62" s="183"/>
      <c r="E62" s="184"/>
      <c r="F62" s="185" t="s">
        <v>89</v>
      </c>
      <c r="G62" s="185" t="str">
        <f>AG15</f>
        <v>Jäger Timo/Jäger Nico</v>
      </c>
      <c r="H62" s="203" t="s">
        <v>92</v>
      </c>
      <c r="I62" s="225">
        <f>S53</f>
        <v>21</v>
      </c>
      <c r="J62" s="224">
        <f>T53</f>
        <v>29</v>
      </c>
      <c r="K62" s="224">
        <f>U53</f>
        <v>0</v>
      </c>
      <c r="L62" s="224">
        <f>V53</f>
        <v>0</v>
      </c>
      <c r="M62" s="208">
        <f>W53</f>
        <v>0</v>
      </c>
      <c r="N62" s="225">
        <f>S57</f>
        <v>21</v>
      </c>
      <c r="O62" s="224">
        <f>T57</f>
        <v>21</v>
      </c>
      <c r="P62" s="224">
        <f>U57</f>
        <v>0</v>
      </c>
      <c r="Q62" s="224">
        <f>V57</f>
        <v>0</v>
      </c>
      <c r="R62" s="224">
        <f>W57</f>
        <v>0</v>
      </c>
      <c r="S62" s="209"/>
      <c r="T62" s="204"/>
      <c r="U62" s="204"/>
      <c r="V62" s="204"/>
      <c r="W62" s="205"/>
      <c r="X62" s="217">
        <f>X112</f>
        <v>0</v>
      </c>
      <c r="Y62" s="214"/>
      <c r="Z62" s="218">
        <f>Y61-AA61</f>
        <v>-4</v>
      </c>
      <c r="AA62" s="213"/>
      <c r="AB62" s="214"/>
      <c r="AC62" s="218">
        <f>AB61-AD61</f>
        <v>-36</v>
      </c>
      <c r="AD62" s="213"/>
      <c r="AE62" s="219">
        <f>RANK(AE60,($AE$52,$AE$56,$AE$60),0)</f>
        <v>3</v>
      </c>
      <c r="AF62" s="187" t="s">
        <v>102</v>
      </c>
      <c r="AG62" s="220" t="str">
        <f>IF($AE$54=3,$G$54,IF($AE$58=3,$G$58,IF($AE$62=3,$G$62," ")))</f>
        <v>Jäger Timo/Jäger Nico</v>
      </c>
      <c r="AH62" s="187" t="s">
        <v>116</v>
      </c>
      <c r="AI62" s="185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</row>
    <row r="63" spans="1:77" ht="13.5" thickBot="1" x14ac:dyDescent="0.25">
      <c r="A63" s="183"/>
      <c r="B63" s="183"/>
      <c r="C63" s="183"/>
      <c r="D63" s="183"/>
      <c r="E63" s="184"/>
      <c r="F63" s="188"/>
      <c r="G63" s="228"/>
      <c r="H63" s="198"/>
      <c r="I63" s="200"/>
      <c r="J63" s="200"/>
      <c r="K63" s="200"/>
      <c r="L63" s="200"/>
      <c r="M63" s="199"/>
      <c r="N63" s="200"/>
      <c r="O63" s="200"/>
      <c r="P63" s="200"/>
      <c r="Q63" s="200"/>
      <c r="R63" s="199"/>
      <c r="S63" s="222"/>
      <c r="T63" s="222"/>
      <c r="U63" s="222"/>
      <c r="V63" s="222"/>
      <c r="W63" s="223"/>
      <c r="X63" s="199"/>
      <c r="Y63" s="200"/>
      <c r="Z63" s="200"/>
      <c r="AA63" s="199"/>
      <c r="AB63" s="200"/>
      <c r="AC63" s="200"/>
      <c r="AD63" s="199"/>
      <c r="AE63" s="201"/>
      <c r="AF63" s="191"/>
      <c r="AG63" s="188"/>
      <c r="AH63" s="191"/>
      <c r="AI63" s="185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</row>
    <row r="64" spans="1:77" x14ac:dyDescent="0.2">
      <c r="A64" s="183"/>
      <c r="B64" s="183"/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  <c r="AA64" s="183"/>
      <c r="AB64" s="183"/>
      <c r="AC64" s="183"/>
      <c r="AD64" s="183"/>
      <c r="AE64" s="183"/>
      <c r="AF64" s="183"/>
      <c r="AG64" s="183"/>
      <c r="AH64" s="229"/>
      <c r="AI64" s="183"/>
    </row>
    <row r="65" spans="1:35" x14ac:dyDescent="0.2">
      <c r="A65" s="183"/>
      <c r="B65" s="183"/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  <c r="AA65" s="183"/>
      <c r="AB65" s="183"/>
      <c r="AC65" s="183"/>
      <c r="AD65" s="183"/>
      <c r="AE65" s="183"/>
      <c r="AF65" s="183"/>
      <c r="AG65" s="183"/>
      <c r="AH65" s="229"/>
      <c r="AI65" s="183"/>
    </row>
    <row r="66" spans="1:35" x14ac:dyDescent="0.2">
      <c r="A66" s="230"/>
      <c r="B66" s="230"/>
      <c r="C66" s="230"/>
      <c r="D66" s="230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0"/>
      <c r="AF66" s="230"/>
      <c r="AG66" s="230"/>
      <c r="AH66" s="230"/>
      <c r="AI66" s="230"/>
    </row>
    <row r="67" spans="1:35" x14ac:dyDescent="0.2">
      <c r="A67" s="230"/>
      <c r="B67" s="230"/>
      <c r="C67" s="230"/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30"/>
      <c r="Q67" s="230"/>
      <c r="R67" s="230"/>
      <c r="S67" s="230"/>
      <c r="T67" s="230"/>
      <c r="U67" s="230"/>
      <c r="V67" s="230"/>
      <c r="W67" s="230"/>
      <c r="X67" s="230"/>
      <c r="Y67" s="230"/>
      <c r="Z67" s="230"/>
      <c r="AA67" s="230"/>
      <c r="AB67" s="230"/>
      <c r="AC67" s="230"/>
      <c r="AD67" s="230"/>
      <c r="AE67" s="230"/>
      <c r="AF67" s="230"/>
      <c r="AG67" s="230"/>
      <c r="AH67" s="230"/>
      <c r="AI67" s="230"/>
    </row>
    <row r="70" spans="1:35" ht="13.5" thickBot="1" x14ac:dyDescent="0.25">
      <c r="H70" s="198"/>
      <c r="I70" s="191"/>
      <c r="J70" s="191"/>
      <c r="K70" s="191" t="s">
        <v>90</v>
      </c>
      <c r="L70" s="191"/>
      <c r="M70" s="198"/>
      <c r="N70" s="191"/>
      <c r="O70" s="191"/>
      <c r="P70" s="191" t="s">
        <v>91</v>
      </c>
      <c r="Q70" s="191"/>
      <c r="R70" s="198"/>
      <c r="S70" s="191"/>
      <c r="T70" s="191"/>
      <c r="U70" s="191" t="s">
        <v>92</v>
      </c>
      <c r="V70" s="191"/>
      <c r="W70" s="198"/>
      <c r="X70" s="199" t="s">
        <v>93</v>
      </c>
      <c r="Y70" s="200"/>
      <c r="Z70" s="200" t="s">
        <v>94</v>
      </c>
      <c r="AA70" s="199"/>
      <c r="AB70" s="200"/>
      <c r="AC70" s="200" t="s">
        <v>23</v>
      </c>
      <c r="AD70" s="199"/>
      <c r="AE70" s="40"/>
      <c r="AF70" s="40"/>
      <c r="AG70" s="40"/>
    </row>
    <row r="71" spans="1:35" x14ac:dyDescent="0.2">
      <c r="H71" s="203"/>
      <c r="I71" s="231">
        <f>SUM(I72:M72)</f>
        <v>0</v>
      </c>
      <c r="J71" s="231"/>
      <c r="K71" s="231">
        <f>SUM(I73:M73)</f>
        <v>0</v>
      </c>
      <c r="L71" s="231"/>
      <c r="M71" s="232">
        <f>IF(I71&gt;K71,1,0)</f>
        <v>0</v>
      </c>
      <c r="N71" s="231">
        <f>SUM(N72:R72)</f>
        <v>0</v>
      </c>
      <c r="O71" s="231"/>
      <c r="P71" s="231">
        <f>SUM(N73:R73)</f>
        <v>2</v>
      </c>
      <c r="Q71" s="231"/>
      <c r="R71" s="232">
        <f>IF(N71&gt;P71,1,0)</f>
        <v>0</v>
      </c>
      <c r="S71" s="231">
        <f>SUM(S72:W72)</f>
        <v>1</v>
      </c>
      <c r="T71" s="231"/>
      <c r="U71" s="231">
        <f>SUM(S73:W73)</f>
        <v>2</v>
      </c>
      <c r="V71" s="231"/>
      <c r="W71" s="232">
        <f>IF(S71&gt;U71,1,0)</f>
        <v>0</v>
      </c>
      <c r="X71" s="233">
        <f>M71+R71+W71</f>
        <v>0</v>
      </c>
      <c r="Y71" s="218">
        <f>I71+N71+S71</f>
        <v>1</v>
      </c>
      <c r="Z71" s="214"/>
      <c r="AA71" s="233">
        <f>K71+P71+U71</f>
        <v>4</v>
      </c>
      <c r="AB71" s="206"/>
      <c r="AC71" s="206"/>
      <c r="AD71" s="207"/>
      <c r="AE71" s="40"/>
      <c r="AF71" s="40"/>
      <c r="AG71" s="40"/>
    </row>
    <row r="72" spans="1:35" x14ac:dyDescent="0.2">
      <c r="H72" s="203"/>
      <c r="I72" s="234"/>
      <c r="J72" s="234"/>
      <c r="K72" s="234"/>
      <c r="L72" s="234"/>
      <c r="M72" s="235"/>
      <c r="N72" s="236">
        <f t="shared" ref="N72:W72" si="0">IF(N20&gt;N21,1,0)</f>
        <v>0</v>
      </c>
      <c r="O72" s="237">
        <f t="shared" si="0"/>
        <v>0</v>
      </c>
      <c r="P72" s="237">
        <f t="shared" si="0"/>
        <v>0</v>
      </c>
      <c r="Q72" s="237">
        <f t="shared" si="0"/>
        <v>0</v>
      </c>
      <c r="R72" s="238">
        <f t="shared" si="0"/>
        <v>0</v>
      </c>
      <c r="S72" s="236">
        <f t="shared" si="0"/>
        <v>0</v>
      </c>
      <c r="T72" s="237">
        <f t="shared" si="0"/>
        <v>1</v>
      </c>
      <c r="U72" s="237">
        <f t="shared" si="0"/>
        <v>0</v>
      </c>
      <c r="V72" s="237">
        <f t="shared" si="0"/>
        <v>0</v>
      </c>
      <c r="W72" s="238">
        <f t="shared" si="0"/>
        <v>0</v>
      </c>
      <c r="X72" s="213"/>
      <c r="Y72" s="214"/>
      <c r="Z72" s="214"/>
      <c r="AA72" s="213"/>
      <c r="AB72" s="214"/>
      <c r="AC72" s="214"/>
      <c r="AD72" s="213"/>
      <c r="AE72" s="40"/>
      <c r="AF72" s="40"/>
      <c r="AG72" s="40"/>
    </row>
    <row r="73" spans="1:35" x14ac:dyDescent="0.2">
      <c r="H73" s="203" t="s">
        <v>90</v>
      </c>
      <c r="I73" s="239"/>
      <c r="J73" s="240"/>
      <c r="K73" s="240"/>
      <c r="L73" s="240"/>
      <c r="M73" s="235"/>
      <c r="N73" s="236">
        <f t="shared" ref="N73:W73" si="1">IF(N20&lt;N21,1,0)</f>
        <v>1</v>
      </c>
      <c r="O73" s="237">
        <f t="shared" si="1"/>
        <v>1</v>
      </c>
      <c r="P73" s="237">
        <f t="shared" si="1"/>
        <v>0</v>
      </c>
      <c r="Q73" s="237">
        <f t="shared" si="1"/>
        <v>0</v>
      </c>
      <c r="R73" s="238">
        <f t="shared" si="1"/>
        <v>0</v>
      </c>
      <c r="S73" s="236">
        <f t="shared" si="1"/>
        <v>1</v>
      </c>
      <c r="T73" s="237">
        <f t="shared" si="1"/>
        <v>0</v>
      </c>
      <c r="U73" s="237">
        <f t="shared" si="1"/>
        <v>1</v>
      </c>
      <c r="V73" s="237">
        <f t="shared" si="1"/>
        <v>0</v>
      </c>
      <c r="W73" s="238">
        <f t="shared" si="1"/>
        <v>0</v>
      </c>
      <c r="X73" s="213"/>
      <c r="Y73" s="214"/>
      <c r="Z73" s="214"/>
      <c r="AA73" s="213"/>
      <c r="AB73" s="214"/>
      <c r="AC73" s="218"/>
      <c r="AD73" s="213"/>
      <c r="AE73" s="40"/>
      <c r="AF73" s="40"/>
      <c r="AG73" s="40"/>
    </row>
    <row r="74" spans="1:35" ht="13.5" thickBot="1" x14ac:dyDescent="0.25">
      <c r="H74" s="198"/>
      <c r="I74" s="222"/>
      <c r="J74" s="222"/>
      <c r="K74" s="222"/>
      <c r="L74" s="222"/>
      <c r="M74" s="223"/>
      <c r="N74" s="200"/>
      <c r="O74" s="200"/>
      <c r="P74" s="200"/>
      <c r="Q74" s="200"/>
      <c r="R74" s="199"/>
      <c r="S74" s="200"/>
      <c r="T74" s="200"/>
      <c r="U74" s="200"/>
      <c r="V74" s="200"/>
      <c r="W74" s="199"/>
      <c r="X74" s="199"/>
      <c r="Y74" s="200"/>
      <c r="Z74" s="200"/>
      <c r="AA74" s="199"/>
      <c r="AB74" s="200"/>
      <c r="AC74" s="200"/>
      <c r="AD74" s="199"/>
      <c r="AE74" s="40"/>
      <c r="AF74" s="40"/>
      <c r="AG74" s="40"/>
    </row>
    <row r="75" spans="1:35" x14ac:dyDescent="0.2">
      <c r="H75" s="203"/>
      <c r="I75" s="241">
        <f>SUM(I76:M76)</f>
        <v>2</v>
      </c>
      <c r="J75" s="242"/>
      <c r="K75" s="242">
        <f>SUM(I77:M77)</f>
        <v>0</v>
      </c>
      <c r="L75" s="242"/>
      <c r="M75" s="243">
        <f>IF(I75&gt;K75,1,0)</f>
        <v>1</v>
      </c>
      <c r="N75" s="242">
        <f>SUM(N76:R76)</f>
        <v>0</v>
      </c>
      <c r="O75" s="242"/>
      <c r="P75" s="242">
        <f>SUM(N77:R77)</f>
        <v>0</v>
      </c>
      <c r="Q75" s="242"/>
      <c r="R75" s="243">
        <f>IF(N75&gt;P75,1,0)</f>
        <v>0</v>
      </c>
      <c r="S75" s="242">
        <f>SUM(S76:W76)</f>
        <v>2</v>
      </c>
      <c r="T75" s="242"/>
      <c r="U75" s="242">
        <f>SUM(S77:W77)</f>
        <v>1</v>
      </c>
      <c r="V75" s="242"/>
      <c r="W75" s="243">
        <f>IF(S75&gt;U75,1,0)</f>
        <v>1</v>
      </c>
      <c r="X75" s="244">
        <f>M75+R75+W75</f>
        <v>2</v>
      </c>
      <c r="Y75" s="245">
        <f>I75+N75+S75</f>
        <v>4</v>
      </c>
      <c r="Z75" s="246"/>
      <c r="AA75" s="244">
        <f>K75+P75+U75</f>
        <v>1</v>
      </c>
      <c r="AB75" s="206"/>
      <c r="AC75" s="206"/>
      <c r="AD75" s="207"/>
      <c r="AE75" s="40"/>
      <c r="AF75" s="40"/>
      <c r="AG75" s="40"/>
    </row>
    <row r="76" spans="1:35" x14ac:dyDescent="0.2">
      <c r="H76" s="203"/>
      <c r="I76" s="236">
        <f>IF(I24&gt;I25,1,0)</f>
        <v>1</v>
      </c>
      <c r="J76" s="237">
        <f>IF(J24&gt;J25,1,0)</f>
        <v>1</v>
      </c>
      <c r="K76" s="237">
        <f>IF(K24&gt;K25,1,0)</f>
        <v>0</v>
      </c>
      <c r="L76" s="237">
        <f>IF(L24&gt;L25,1,0)</f>
        <v>0</v>
      </c>
      <c r="M76" s="238">
        <f>IF(M24&gt;M25,1,0)</f>
        <v>0</v>
      </c>
      <c r="N76" s="240"/>
      <c r="O76" s="240"/>
      <c r="P76" s="240"/>
      <c r="Q76" s="240"/>
      <c r="R76" s="235"/>
      <c r="S76" s="236">
        <f>IF(S24&gt;S25,1,0)</f>
        <v>0</v>
      </c>
      <c r="T76" s="237">
        <f>IF(T24&gt;T25,1,0)</f>
        <v>1</v>
      </c>
      <c r="U76" s="237">
        <f>IF(U24&gt;U25,1,0)</f>
        <v>1</v>
      </c>
      <c r="V76" s="237">
        <f>IF(V24&gt;V25,1,0)</f>
        <v>0</v>
      </c>
      <c r="W76" s="238">
        <f>IF(W24&gt;W25,1,0)</f>
        <v>0</v>
      </c>
      <c r="X76" s="213"/>
      <c r="Y76" s="214"/>
      <c r="Z76" s="214"/>
      <c r="AA76" s="213"/>
      <c r="AB76" s="214"/>
      <c r="AC76" s="214"/>
      <c r="AD76" s="213"/>
      <c r="AE76" s="40"/>
      <c r="AF76" s="40"/>
      <c r="AG76" s="40"/>
    </row>
    <row r="77" spans="1:35" x14ac:dyDescent="0.2">
      <c r="H77" s="203" t="s">
        <v>91</v>
      </c>
      <c r="I77" s="236">
        <f>IF(I24&lt;I25,1,0)</f>
        <v>0</v>
      </c>
      <c r="J77" s="237">
        <f>IF(J24&lt;J25,1,0)</f>
        <v>0</v>
      </c>
      <c r="K77" s="237">
        <f>IF(K24&lt;K25,1,0)</f>
        <v>0</v>
      </c>
      <c r="L77" s="237">
        <f>IF(L24&lt;L25,1,0)</f>
        <v>0</v>
      </c>
      <c r="M77" s="238">
        <f>IF(M24&lt;M25,1,0)</f>
        <v>0</v>
      </c>
      <c r="N77" s="240"/>
      <c r="O77" s="240"/>
      <c r="P77" s="240"/>
      <c r="Q77" s="240"/>
      <c r="R77" s="235"/>
      <c r="S77" s="236">
        <f>IF(S24&lt;S25,1,0)</f>
        <v>1</v>
      </c>
      <c r="T77" s="237">
        <f>IF(T24&lt;T25,1,0)</f>
        <v>0</v>
      </c>
      <c r="U77" s="237">
        <f>IF(U24&lt;U25,1,0)</f>
        <v>0</v>
      </c>
      <c r="V77" s="237">
        <f>IF(V24&lt;V25,1,0)</f>
        <v>0</v>
      </c>
      <c r="W77" s="238">
        <f>IF(W24&lt;W25,1,0)</f>
        <v>0</v>
      </c>
      <c r="X77" s="247"/>
      <c r="Y77" s="214"/>
      <c r="Z77" s="214"/>
      <c r="AA77" s="213"/>
      <c r="AB77" s="214"/>
      <c r="AC77" s="218"/>
      <c r="AD77" s="213"/>
      <c r="AE77" s="40"/>
      <c r="AF77" s="40"/>
      <c r="AG77" s="40"/>
    </row>
    <row r="78" spans="1:35" ht="13.5" thickBot="1" x14ac:dyDescent="0.25">
      <c r="H78" s="198"/>
      <c r="I78" s="200"/>
      <c r="J78" s="200"/>
      <c r="K78" s="200"/>
      <c r="L78" s="200"/>
      <c r="M78" s="199"/>
      <c r="N78" s="222"/>
      <c r="O78" s="222"/>
      <c r="P78" s="222"/>
      <c r="Q78" s="222"/>
      <c r="R78" s="223"/>
      <c r="S78" s="200"/>
      <c r="T78" s="200"/>
      <c r="U78" s="200"/>
      <c r="V78" s="200"/>
      <c r="W78" s="199"/>
      <c r="X78" s="199"/>
      <c r="Y78" s="200"/>
      <c r="Z78" s="200"/>
      <c r="AA78" s="199"/>
      <c r="AB78" s="200"/>
      <c r="AC78" s="200"/>
      <c r="AD78" s="199"/>
      <c r="AE78" s="40"/>
      <c r="AF78" s="40"/>
      <c r="AG78" s="40"/>
    </row>
    <row r="79" spans="1:35" x14ac:dyDescent="0.2">
      <c r="H79" s="203"/>
      <c r="I79" s="231">
        <f>SUM(I80:M80)</f>
        <v>2</v>
      </c>
      <c r="J79" s="231"/>
      <c r="K79" s="231">
        <f>SUM(I81:M81)</f>
        <v>1</v>
      </c>
      <c r="L79" s="231"/>
      <c r="M79" s="232">
        <f>IF(I79&gt;K79,1,0)</f>
        <v>1</v>
      </c>
      <c r="N79" s="231">
        <f>SUM(N80:R80)</f>
        <v>1</v>
      </c>
      <c r="O79" s="231"/>
      <c r="P79" s="231">
        <f>SUM(N81:R81)</f>
        <v>2</v>
      </c>
      <c r="Q79" s="231"/>
      <c r="R79" s="232">
        <f>IF(N79&gt;P79,1,0)</f>
        <v>0</v>
      </c>
      <c r="S79" s="231">
        <f>SUM(S80:W80)</f>
        <v>0</v>
      </c>
      <c r="T79" s="231"/>
      <c r="U79" s="231">
        <f>SUM(S81:W81)</f>
        <v>0</v>
      </c>
      <c r="V79" s="231"/>
      <c r="W79" s="232">
        <f>IF(S79&gt;U79,1,0)</f>
        <v>0</v>
      </c>
      <c r="X79" s="233">
        <f>M79+R79+W79</f>
        <v>1</v>
      </c>
      <c r="Y79" s="218">
        <f>I79+N79+S79</f>
        <v>3</v>
      </c>
      <c r="Z79" s="214"/>
      <c r="AA79" s="233">
        <f>K79+P79+U79</f>
        <v>3</v>
      </c>
      <c r="AB79" s="206"/>
      <c r="AC79" s="206"/>
      <c r="AD79" s="207"/>
      <c r="AE79" s="40"/>
      <c r="AF79" s="40"/>
      <c r="AG79" s="40"/>
    </row>
    <row r="80" spans="1:35" x14ac:dyDescent="0.2">
      <c r="H80" s="203"/>
      <c r="I80" s="236">
        <f t="shared" ref="I80:R80" si="2">IF(I28&gt;I29,1,0)</f>
        <v>1</v>
      </c>
      <c r="J80" s="237">
        <f t="shared" si="2"/>
        <v>0</v>
      </c>
      <c r="K80" s="237">
        <f t="shared" si="2"/>
        <v>1</v>
      </c>
      <c r="L80" s="237">
        <f t="shared" si="2"/>
        <v>0</v>
      </c>
      <c r="M80" s="238">
        <f t="shared" si="2"/>
        <v>0</v>
      </c>
      <c r="N80" s="236">
        <f t="shared" si="2"/>
        <v>1</v>
      </c>
      <c r="O80" s="237">
        <f t="shared" si="2"/>
        <v>0</v>
      </c>
      <c r="P80" s="237">
        <f t="shared" si="2"/>
        <v>0</v>
      </c>
      <c r="Q80" s="237">
        <f t="shared" si="2"/>
        <v>0</v>
      </c>
      <c r="R80" s="238">
        <f t="shared" si="2"/>
        <v>0</v>
      </c>
      <c r="S80" s="234"/>
      <c r="T80" s="234"/>
      <c r="U80" s="234"/>
      <c r="V80" s="234"/>
      <c r="W80" s="235"/>
      <c r="X80" s="213"/>
      <c r="Y80" s="214"/>
      <c r="Z80" s="214"/>
      <c r="AA80" s="213"/>
      <c r="AB80" s="214"/>
      <c r="AC80" s="214"/>
      <c r="AD80" s="213"/>
      <c r="AE80" s="40"/>
      <c r="AF80" s="40"/>
      <c r="AG80" s="40"/>
    </row>
    <row r="81" spans="8:33" x14ac:dyDescent="0.2">
      <c r="H81" s="203" t="s">
        <v>92</v>
      </c>
      <c r="I81" s="236">
        <f t="shared" ref="I81:R81" si="3">IF(I28&lt;I29,1,0)</f>
        <v>0</v>
      </c>
      <c r="J81" s="237">
        <f t="shared" si="3"/>
        <v>1</v>
      </c>
      <c r="K81" s="237">
        <f t="shared" si="3"/>
        <v>0</v>
      </c>
      <c r="L81" s="237">
        <f t="shared" si="3"/>
        <v>0</v>
      </c>
      <c r="M81" s="238">
        <f t="shared" si="3"/>
        <v>0</v>
      </c>
      <c r="N81" s="236">
        <f t="shared" si="3"/>
        <v>0</v>
      </c>
      <c r="O81" s="237">
        <f t="shared" si="3"/>
        <v>1</v>
      </c>
      <c r="P81" s="237">
        <f t="shared" si="3"/>
        <v>1</v>
      </c>
      <c r="Q81" s="237">
        <f t="shared" si="3"/>
        <v>0</v>
      </c>
      <c r="R81" s="238">
        <f t="shared" si="3"/>
        <v>0</v>
      </c>
      <c r="S81" s="240"/>
      <c r="T81" s="240"/>
      <c r="U81" s="240"/>
      <c r="V81" s="240"/>
      <c r="W81" s="235"/>
      <c r="X81" s="247"/>
      <c r="Y81" s="214"/>
      <c r="Z81" s="214"/>
      <c r="AA81" s="213"/>
      <c r="AB81" s="214"/>
      <c r="AC81" s="218"/>
      <c r="AD81" s="213"/>
      <c r="AE81" s="40"/>
      <c r="AF81" s="40"/>
      <c r="AG81" s="40"/>
    </row>
    <row r="82" spans="8:33" ht="13.5" thickBot="1" x14ac:dyDescent="0.25">
      <c r="H82" s="198"/>
      <c r="I82" s="200"/>
      <c r="J82" s="200"/>
      <c r="K82" s="200"/>
      <c r="L82" s="200"/>
      <c r="M82" s="199"/>
      <c r="N82" s="200"/>
      <c r="O82" s="200"/>
      <c r="P82" s="200"/>
      <c r="Q82" s="200"/>
      <c r="R82" s="199"/>
      <c r="S82" s="222"/>
      <c r="T82" s="222"/>
      <c r="U82" s="222"/>
      <c r="V82" s="222"/>
      <c r="W82" s="223"/>
      <c r="X82" s="199"/>
      <c r="Y82" s="200"/>
      <c r="Z82" s="200"/>
      <c r="AA82" s="199"/>
      <c r="AB82" s="200"/>
      <c r="AC82" s="200"/>
      <c r="AD82" s="199"/>
      <c r="AE82" s="40"/>
      <c r="AF82" s="40"/>
      <c r="AG82" s="40"/>
    </row>
    <row r="83" spans="8:33" x14ac:dyDescent="0.2">
      <c r="H83" s="185"/>
      <c r="I83" s="185"/>
      <c r="J83" s="185"/>
      <c r="K83" s="185"/>
      <c r="L83" s="185"/>
      <c r="M83" s="185"/>
      <c r="N83" s="185"/>
      <c r="O83" s="185"/>
      <c r="P83" s="185"/>
      <c r="Q83" s="185"/>
      <c r="R83" s="185"/>
      <c r="S83" s="185"/>
      <c r="T83" s="185"/>
      <c r="U83" s="185"/>
      <c r="V83" s="185"/>
      <c r="W83" s="185"/>
      <c r="X83" s="185"/>
      <c r="Y83" s="185"/>
      <c r="Z83" s="185"/>
      <c r="AA83" s="185"/>
      <c r="AB83" s="185"/>
      <c r="AC83" s="185"/>
      <c r="AD83" s="185"/>
      <c r="AE83" s="185"/>
    </row>
    <row r="84" spans="8:33" x14ac:dyDescent="0.2">
      <c r="H84" s="185"/>
      <c r="I84" s="185"/>
      <c r="J84" s="185"/>
      <c r="K84" s="185"/>
      <c r="L84" s="185"/>
      <c r="M84" s="185"/>
      <c r="N84" s="185"/>
      <c r="O84" s="185"/>
      <c r="P84" s="185"/>
      <c r="Q84" s="185"/>
      <c r="R84" s="185"/>
      <c r="S84" s="185"/>
      <c r="T84" s="185"/>
      <c r="U84" s="185"/>
      <c r="V84" s="185"/>
      <c r="W84" s="185"/>
      <c r="X84" s="185"/>
      <c r="Y84" s="185"/>
      <c r="Z84" s="185"/>
      <c r="AA84" s="185"/>
      <c r="AB84" s="185"/>
      <c r="AC84" s="185"/>
      <c r="AD84" s="185"/>
      <c r="AE84" s="185"/>
    </row>
    <row r="85" spans="8:33" x14ac:dyDescent="0.2">
      <c r="H85" s="185"/>
      <c r="I85" s="185"/>
      <c r="J85" s="185"/>
      <c r="K85" s="185"/>
      <c r="L85" s="185"/>
      <c r="M85" s="185"/>
      <c r="N85" s="185"/>
      <c r="O85" s="185"/>
      <c r="P85" s="185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</row>
    <row r="86" spans="8:33" x14ac:dyDescent="0.2">
      <c r="H86" s="185"/>
      <c r="I86" s="185"/>
      <c r="J86" s="185"/>
      <c r="K86" s="185"/>
      <c r="L86" s="185"/>
      <c r="M86" s="185"/>
      <c r="N86" s="185"/>
      <c r="O86" s="185"/>
      <c r="P86" s="185"/>
      <c r="Q86" s="185"/>
      <c r="R86" s="185"/>
      <c r="S86" s="185"/>
      <c r="T86" s="185"/>
      <c r="U86" s="185"/>
      <c r="V86" s="185"/>
      <c r="W86" s="185"/>
      <c r="X86" s="185"/>
      <c r="Y86" s="185"/>
      <c r="Z86" s="185"/>
      <c r="AA86" s="185"/>
      <c r="AB86" s="185"/>
      <c r="AC86" s="185"/>
      <c r="AD86" s="185"/>
      <c r="AE86" s="185"/>
    </row>
    <row r="87" spans="8:33" x14ac:dyDescent="0.2">
      <c r="H87" s="185"/>
      <c r="I87" s="185"/>
      <c r="J87" s="185"/>
      <c r="K87" s="185"/>
      <c r="L87" s="185"/>
      <c r="M87" s="185"/>
      <c r="N87" s="185"/>
      <c r="O87" s="185"/>
      <c r="P87" s="185"/>
      <c r="Q87" s="185"/>
      <c r="R87" s="185"/>
      <c r="S87" s="185"/>
      <c r="T87" s="185"/>
      <c r="U87" s="185"/>
      <c r="V87" s="185"/>
      <c r="W87" s="185"/>
      <c r="X87" s="185"/>
      <c r="Y87" s="185"/>
      <c r="Z87" s="185"/>
      <c r="AA87" s="185"/>
      <c r="AB87" s="185"/>
      <c r="AC87" s="185"/>
      <c r="AD87" s="185"/>
      <c r="AE87" s="185"/>
    </row>
    <row r="88" spans="8:33" x14ac:dyDescent="0.2">
      <c r="H88" s="185"/>
      <c r="I88" s="185"/>
      <c r="J88" s="185"/>
      <c r="K88" s="185"/>
      <c r="L88" s="185"/>
      <c r="M88" s="185"/>
      <c r="N88" s="185"/>
      <c r="O88" s="185"/>
      <c r="P88" s="185"/>
      <c r="Q88" s="185"/>
      <c r="R88" s="185"/>
      <c r="S88" s="185"/>
      <c r="T88" s="185"/>
      <c r="U88" s="185"/>
      <c r="V88" s="185"/>
      <c r="W88" s="185"/>
      <c r="X88" s="185"/>
      <c r="Y88" s="185"/>
      <c r="Z88" s="185"/>
      <c r="AA88" s="185"/>
      <c r="AB88" s="185"/>
      <c r="AC88" s="185"/>
      <c r="AD88" s="185"/>
      <c r="AE88" s="185"/>
    </row>
    <row r="89" spans="8:33" x14ac:dyDescent="0.2">
      <c r="H89" s="185"/>
      <c r="I89" s="185"/>
      <c r="J89" s="185"/>
      <c r="K89" s="185"/>
      <c r="L89" s="185"/>
      <c r="M89" s="185"/>
      <c r="N89" s="185"/>
      <c r="O89" s="185"/>
      <c r="P89" s="185"/>
      <c r="Q89" s="185"/>
      <c r="R89" s="185"/>
      <c r="S89" s="185"/>
      <c r="T89" s="185"/>
      <c r="U89" s="185"/>
      <c r="V89" s="185"/>
      <c r="W89" s="185"/>
      <c r="X89" s="185"/>
      <c r="Y89" s="185"/>
      <c r="Z89" s="185"/>
      <c r="AA89" s="185"/>
      <c r="AB89" s="185"/>
      <c r="AC89" s="185"/>
      <c r="AD89" s="185"/>
      <c r="AE89" s="185"/>
    </row>
    <row r="90" spans="8:33" x14ac:dyDescent="0.2">
      <c r="H90" s="185"/>
      <c r="I90" s="185"/>
      <c r="J90" s="185"/>
      <c r="K90" s="185"/>
      <c r="L90" s="185"/>
      <c r="M90" s="185"/>
      <c r="N90" s="185"/>
      <c r="O90" s="185"/>
      <c r="P90" s="185"/>
      <c r="Q90" s="185"/>
      <c r="R90" s="185"/>
      <c r="S90" s="185"/>
      <c r="T90" s="185"/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</row>
    <row r="91" spans="8:33" x14ac:dyDescent="0.2">
      <c r="H91" s="185"/>
      <c r="I91" s="185"/>
      <c r="J91" s="185"/>
      <c r="K91" s="185"/>
      <c r="L91" s="185"/>
      <c r="M91" s="185"/>
      <c r="N91" s="185"/>
      <c r="O91" s="185"/>
      <c r="P91" s="185"/>
      <c r="Q91" s="185"/>
      <c r="R91" s="185"/>
      <c r="S91" s="185"/>
      <c r="T91" s="185"/>
      <c r="U91" s="185"/>
      <c r="V91" s="185"/>
      <c r="W91" s="185"/>
      <c r="X91" s="185"/>
      <c r="Y91" s="185"/>
      <c r="Z91" s="185"/>
      <c r="AA91" s="185"/>
      <c r="AB91" s="185"/>
      <c r="AC91" s="185"/>
      <c r="AD91" s="185"/>
      <c r="AE91" s="185"/>
    </row>
    <row r="92" spans="8:33" x14ac:dyDescent="0.2">
      <c r="H92" s="185"/>
      <c r="I92" s="185"/>
      <c r="J92" s="185"/>
      <c r="K92" s="185"/>
      <c r="L92" s="185"/>
      <c r="M92" s="185"/>
      <c r="N92" s="185"/>
      <c r="O92" s="185"/>
      <c r="P92" s="185"/>
      <c r="Q92" s="185"/>
      <c r="R92" s="185"/>
      <c r="S92" s="185"/>
      <c r="T92" s="185"/>
      <c r="U92" s="185"/>
      <c r="V92" s="185"/>
      <c r="W92" s="185"/>
      <c r="X92" s="185"/>
      <c r="Y92" s="185"/>
      <c r="Z92" s="185"/>
      <c r="AA92" s="185"/>
      <c r="AB92" s="185"/>
      <c r="AC92" s="185"/>
      <c r="AD92" s="185"/>
      <c r="AE92" s="185"/>
    </row>
    <row r="93" spans="8:33" x14ac:dyDescent="0.2">
      <c r="H93" s="185"/>
      <c r="I93" s="185"/>
      <c r="J93" s="185"/>
      <c r="K93" s="185"/>
      <c r="L93" s="185"/>
      <c r="M93" s="185"/>
      <c r="N93" s="185"/>
      <c r="O93" s="185"/>
      <c r="P93" s="185"/>
      <c r="Q93" s="185"/>
      <c r="R93" s="185"/>
      <c r="S93" s="185"/>
      <c r="T93" s="185"/>
      <c r="U93" s="185"/>
      <c r="V93" s="185"/>
      <c r="W93" s="185"/>
      <c r="X93" s="185"/>
      <c r="Y93" s="185"/>
      <c r="Z93" s="185"/>
      <c r="AA93" s="185"/>
      <c r="AB93" s="185"/>
      <c r="AC93" s="185"/>
      <c r="AD93" s="185"/>
      <c r="AE93" s="185"/>
    </row>
    <row r="94" spans="8:33" x14ac:dyDescent="0.2">
      <c r="H94" s="185"/>
      <c r="I94" s="185"/>
      <c r="J94" s="185"/>
      <c r="K94" s="185"/>
      <c r="L94" s="185"/>
      <c r="M94" s="185"/>
      <c r="N94" s="185"/>
      <c r="O94" s="185"/>
      <c r="P94" s="185"/>
      <c r="Q94" s="185"/>
      <c r="R94" s="185"/>
      <c r="S94" s="185"/>
      <c r="T94" s="185"/>
      <c r="U94" s="185"/>
      <c r="V94" s="185"/>
      <c r="W94" s="185"/>
      <c r="X94" s="185"/>
      <c r="Y94" s="185"/>
      <c r="Z94" s="185"/>
      <c r="AA94" s="185"/>
      <c r="AB94" s="185"/>
      <c r="AC94" s="185"/>
      <c r="AD94" s="185"/>
      <c r="AE94" s="185"/>
    </row>
    <row r="95" spans="8:33" x14ac:dyDescent="0.2">
      <c r="H95" s="185"/>
      <c r="I95" s="185"/>
      <c r="J95" s="185"/>
      <c r="K95" s="185"/>
      <c r="L95" s="185"/>
      <c r="M95" s="185"/>
      <c r="N95" s="185"/>
      <c r="O95" s="185"/>
      <c r="P95" s="185"/>
      <c r="Q95" s="185"/>
      <c r="R95" s="185"/>
      <c r="S95" s="185"/>
      <c r="T95" s="185"/>
      <c r="U95" s="185"/>
      <c r="V95" s="185"/>
      <c r="W95" s="185"/>
      <c r="X95" s="185"/>
      <c r="Y95" s="185"/>
      <c r="Z95" s="185"/>
      <c r="AA95" s="185"/>
      <c r="AB95" s="185"/>
      <c r="AC95" s="185"/>
      <c r="AD95" s="185"/>
      <c r="AE95" s="185"/>
    </row>
    <row r="96" spans="8:33" x14ac:dyDescent="0.2">
      <c r="H96" s="185"/>
      <c r="I96" s="185"/>
      <c r="J96" s="185"/>
      <c r="K96" s="185"/>
      <c r="L96" s="185"/>
      <c r="M96" s="185"/>
      <c r="N96" s="185"/>
      <c r="O96" s="185"/>
      <c r="P96" s="185"/>
      <c r="Q96" s="185"/>
      <c r="R96" s="185"/>
      <c r="S96" s="185"/>
      <c r="T96" s="185"/>
      <c r="U96" s="185"/>
      <c r="V96" s="185"/>
      <c r="W96" s="185"/>
      <c r="X96" s="185"/>
      <c r="Y96" s="185"/>
      <c r="Z96" s="185"/>
      <c r="AA96" s="185"/>
      <c r="AB96" s="185"/>
      <c r="AC96" s="185"/>
      <c r="AD96" s="185"/>
      <c r="AE96" s="185"/>
    </row>
    <row r="97" spans="8:33" x14ac:dyDescent="0.2">
      <c r="H97" s="185"/>
      <c r="I97" s="185"/>
      <c r="J97" s="185"/>
      <c r="K97" s="185"/>
      <c r="L97" s="185"/>
      <c r="M97" s="185"/>
      <c r="N97" s="185"/>
      <c r="O97" s="185"/>
      <c r="P97" s="185"/>
      <c r="Q97" s="185"/>
      <c r="R97" s="185"/>
      <c r="S97" s="185"/>
      <c r="T97" s="185"/>
      <c r="U97" s="185"/>
      <c r="V97" s="185"/>
      <c r="W97" s="185"/>
      <c r="X97" s="185"/>
      <c r="Y97" s="185"/>
      <c r="Z97" s="185"/>
      <c r="AA97" s="185"/>
      <c r="AB97" s="185"/>
      <c r="AC97" s="185"/>
      <c r="AD97" s="185"/>
      <c r="AE97" s="185"/>
    </row>
    <row r="98" spans="8:33" x14ac:dyDescent="0.2">
      <c r="H98" s="185"/>
      <c r="I98" s="185"/>
      <c r="J98" s="185"/>
      <c r="K98" s="185"/>
      <c r="L98" s="185"/>
      <c r="M98" s="185"/>
      <c r="N98" s="185"/>
      <c r="O98" s="185"/>
      <c r="P98" s="185"/>
      <c r="Q98" s="185"/>
      <c r="R98" s="185"/>
      <c r="S98" s="185"/>
      <c r="T98" s="185"/>
      <c r="U98" s="185"/>
      <c r="V98" s="185"/>
      <c r="W98" s="185"/>
      <c r="X98" s="185"/>
      <c r="Y98" s="185"/>
      <c r="Z98" s="185"/>
      <c r="AA98" s="185"/>
      <c r="AB98" s="185"/>
      <c r="AC98" s="185"/>
      <c r="AD98" s="185"/>
      <c r="AE98" s="185"/>
    </row>
    <row r="99" spans="8:33" x14ac:dyDescent="0.2">
      <c r="H99" s="185"/>
      <c r="I99" s="185"/>
      <c r="J99" s="185"/>
      <c r="K99" s="185"/>
      <c r="L99" s="185"/>
      <c r="M99" s="185"/>
      <c r="N99" s="185"/>
      <c r="O99" s="185"/>
      <c r="P99" s="185"/>
      <c r="Q99" s="185"/>
      <c r="R99" s="185"/>
      <c r="S99" s="185"/>
      <c r="T99" s="185"/>
      <c r="U99" s="185"/>
      <c r="V99" s="185"/>
      <c r="W99" s="185"/>
      <c r="X99" s="185"/>
      <c r="Y99" s="185"/>
      <c r="Z99" s="185"/>
      <c r="AA99" s="185"/>
      <c r="AB99" s="185"/>
      <c r="AC99" s="185"/>
      <c r="AD99" s="185"/>
      <c r="AE99" s="185"/>
    </row>
    <row r="100" spans="8:33" x14ac:dyDescent="0.2">
      <c r="H100" s="185"/>
      <c r="I100" s="185"/>
      <c r="J100" s="185"/>
      <c r="K100" s="185"/>
      <c r="L100" s="185"/>
      <c r="M100" s="185"/>
      <c r="N100" s="185"/>
      <c r="O100" s="185"/>
      <c r="P100" s="185"/>
      <c r="Q100" s="185"/>
      <c r="R100" s="185"/>
      <c r="S100" s="185"/>
      <c r="T100" s="185"/>
      <c r="U100" s="185"/>
      <c r="V100" s="185"/>
      <c r="W100" s="185"/>
      <c r="X100" s="185"/>
      <c r="Y100" s="185"/>
      <c r="Z100" s="185"/>
      <c r="AA100" s="185"/>
      <c r="AB100" s="185"/>
      <c r="AC100" s="185"/>
      <c r="AD100" s="185"/>
      <c r="AE100" s="185"/>
    </row>
    <row r="101" spans="8:33" x14ac:dyDescent="0.2"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5"/>
      <c r="X101" s="185"/>
      <c r="Y101" s="185"/>
      <c r="Z101" s="185"/>
      <c r="AA101" s="185"/>
      <c r="AB101" s="185"/>
      <c r="AC101" s="185"/>
      <c r="AD101" s="185"/>
      <c r="AE101" s="185"/>
    </row>
    <row r="102" spans="8:33" x14ac:dyDescent="0.2">
      <c r="H102" s="185"/>
      <c r="I102" s="185"/>
      <c r="J102" s="185"/>
      <c r="K102" s="185"/>
      <c r="L102" s="185"/>
      <c r="M102" s="185"/>
      <c r="N102" s="185"/>
      <c r="O102" s="185"/>
      <c r="P102" s="185"/>
      <c r="Q102" s="185"/>
      <c r="R102" s="185"/>
      <c r="S102" s="185"/>
      <c r="T102" s="185"/>
      <c r="U102" s="185"/>
      <c r="V102" s="185"/>
      <c r="W102" s="185"/>
      <c r="X102" s="185"/>
      <c r="Y102" s="185"/>
      <c r="Z102" s="185"/>
      <c r="AA102" s="185"/>
      <c r="AB102" s="185"/>
      <c r="AC102" s="185"/>
      <c r="AD102" s="185"/>
      <c r="AE102" s="185"/>
    </row>
    <row r="103" spans="8:33" ht="13.5" thickBot="1" x14ac:dyDescent="0.25">
      <c r="H103" s="198"/>
      <c r="I103" s="191"/>
      <c r="J103" s="191"/>
      <c r="K103" s="191" t="s">
        <v>90</v>
      </c>
      <c r="L103" s="191"/>
      <c r="M103" s="198"/>
      <c r="N103" s="191"/>
      <c r="O103" s="191"/>
      <c r="P103" s="191" t="s">
        <v>91</v>
      </c>
      <c r="Q103" s="191"/>
      <c r="R103" s="198"/>
      <c r="S103" s="191"/>
      <c r="T103" s="191"/>
      <c r="U103" s="191" t="s">
        <v>92</v>
      </c>
      <c r="V103" s="191"/>
      <c r="W103" s="198"/>
      <c r="X103" s="199" t="s">
        <v>93</v>
      </c>
      <c r="Y103" s="200"/>
      <c r="Z103" s="200" t="s">
        <v>94</v>
      </c>
      <c r="AA103" s="199"/>
      <c r="AB103" s="200"/>
      <c r="AC103" s="200" t="s">
        <v>23</v>
      </c>
      <c r="AD103" s="199"/>
      <c r="AE103" s="40"/>
      <c r="AF103" s="40"/>
      <c r="AG103" s="40"/>
    </row>
    <row r="104" spans="8:33" x14ac:dyDescent="0.2">
      <c r="H104" s="203"/>
      <c r="I104" s="231">
        <f>SUM(I105:M105)</f>
        <v>0</v>
      </c>
      <c r="J104" s="231"/>
      <c r="K104" s="231">
        <f>SUM(I106:M106)</f>
        <v>0</v>
      </c>
      <c r="L104" s="231"/>
      <c r="M104" s="232">
        <f>IF(I104&gt;K104,1,0)</f>
        <v>0</v>
      </c>
      <c r="N104" s="231">
        <f>SUM(N105:R105)</f>
        <v>0</v>
      </c>
      <c r="O104" s="231"/>
      <c r="P104" s="231">
        <f>SUM(N106:R106)</f>
        <v>2</v>
      </c>
      <c r="Q104" s="231"/>
      <c r="R104" s="232">
        <f>IF(N104&gt;P104,1,0)</f>
        <v>0</v>
      </c>
      <c r="S104" s="231">
        <f>SUM(S105:W105)</f>
        <v>2</v>
      </c>
      <c r="T104" s="231"/>
      <c r="U104" s="231">
        <f>SUM(S106:W106)</f>
        <v>0</v>
      </c>
      <c r="V104" s="231"/>
      <c r="W104" s="232">
        <f>IF(S104&gt;U104,1,0)</f>
        <v>1</v>
      </c>
      <c r="X104" s="233">
        <f>M104+R104+W104</f>
        <v>1</v>
      </c>
      <c r="Y104" s="218">
        <f>I104+N104+S104</f>
        <v>2</v>
      </c>
      <c r="Z104" s="214"/>
      <c r="AA104" s="233">
        <f>K104+P104+U104</f>
        <v>2</v>
      </c>
      <c r="AB104" s="206"/>
      <c r="AC104" s="206"/>
      <c r="AD104" s="207"/>
      <c r="AE104" s="40"/>
      <c r="AF104" s="40"/>
      <c r="AG104" s="40"/>
    </row>
    <row r="105" spans="8:33" x14ac:dyDescent="0.2">
      <c r="H105" s="203"/>
      <c r="I105" s="234"/>
      <c r="J105" s="234"/>
      <c r="K105" s="234"/>
      <c r="L105" s="234"/>
      <c r="M105" s="235"/>
      <c r="N105" s="236">
        <f t="shared" ref="N105:W105" si="4">IF(N53&gt;N54,1,0)</f>
        <v>0</v>
      </c>
      <c r="O105" s="237">
        <f t="shared" si="4"/>
        <v>0</v>
      </c>
      <c r="P105" s="237">
        <f t="shared" si="4"/>
        <v>0</v>
      </c>
      <c r="Q105" s="237">
        <f t="shared" si="4"/>
        <v>0</v>
      </c>
      <c r="R105" s="238">
        <f t="shared" si="4"/>
        <v>0</v>
      </c>
      <c r="S105" s="236">
        <f t="shared" si="4"/>
        <v>1</v>
      </c>
      <c r="T105" s="237">
        <f t="shared" si="4"/>
        <v>1</v>
      </c>
      <c r="U105" s="237">
        <f t="shared" si="4"/>
        <v>0</v>
      </c>
      <c r="V105" s="237">
        <f t="shared" si="4"/>
        <v>0</v>
      </c>
      <c r="W105" s="238">
        <f t="shared" si="4"/>
        <v>0</v>
      </c>
      <c r="X105" s="213"/>
      <c r="Y105" s="214"/>
      <c r="Z105" s="214"/>
      <c r="AA105" s="213"/>
      <c r="AB105" s="214"/>
      <c r="AC105" s="214"/>
      <c r="AD105" s="213"/>
      <c r="AE105" s="40"/>
      <c r="AF105" s="40"/>
      <c r="AG105" s="40"/>
    </row>
    <row r="106" spans="8:33" x14ac:dyDescent="0.2">
      <c r="H106" s="203" t="s">
        <v>90</v>
      </c>
      <c r="I106" s="239"/>
      <c r="J106" s="240"/>
      <c r="K106" s="240"/>
      <c r="L106" s="240"/>
      <c r="M106" s="235"/>
      <c r="N106" s="236">
        <f t="shared" ref="N106:W106" si="5">IF(N53&lt;N54,1,0)</f>
        <v>1</v>
      </c>
      <c r="O106" s="237">
        <f t="shared" si="5"/>
        <v>1</v>
      </c>
      <c r="P106" s="237">
        <f t="shared" si="5"/>
        <v>0</v>
      </c>
      <c r="Q106" s="237">
        <f t="shared" si="5"/>
        <v>0</v>
      </c>
      <c r="R106" s="238">
        <f t="shared" si="5"/>
        <v>0</v>
      </c>
      <c r="S106" s="236">
        <f t="shared" si="5"/>
        <v>0</v>
      </c>
      <c r="T106" s="237">
        <f t="shared" si="5"/>
        <v>0</v>
      </c>
      <c r="U106" s="237">
        <f t="shared" si="5"/>
        <v>0</v>
      </c>
      <c r="V106" s="237">
        <f t="shared" si="5"/>
        <v>0</v>
      </c>
      <c r="W106" s="238">
        <f t="shared" si="5"/>
        <v>0</v>
      </c>
      <c r="X106" s="213"/>
      <c r="Y106" s="214"/>
      <c r="Z106" s="214"/>
      <c r="AA106" s="213"/>
      <c r="AB106" s="214"/>
      <c r="AC106" s="218"/>
      <c r="AD106" s="213"/>
      <c r="AE106" s="40"/>
      <c r="AF106" s="40"/>
      <c r="AG106" s="40"/>
    </row>
    <row r="107" spans="8:33" ht="13.5" thickBot="1" x14ac:dyDescent="0.25">
      <c r="H107" s="198"/>
      <c r="I107" s="222"/>
      <c r="J107" s="222"/>
      <c r="K107" s="222"/>
      <c r="L107" s="222"/>
      <c r="M107" s="223"/>
      <c r="N107" s="200"/>
      <c r="O107" s="200"/>
      <c r="P107" s="200"/>
      <c r="Q107" s="200"/>
      <c r="R107" s="199"/>
      <c r="S107" s="200"/>
      <c r="T107" s="200"/>
      <c r="U107" s="200"/>
      <c r="V107" s="200"/>
      <c r="W107" s="199"/>
      <c r="X107" s="199"/>
      <c r="Y107" s="200"/>
      <c r="Z107" s="200"/>
      <c r="AA107" s="199"/>
      <c r="AB107" s="200"/>
      <c r="AC107" s="200"/>
      <c r="AD107" s="199"/>
    </row>
    <row r="108" spans="8:33" x14ac:dyDescent="0.2">
      <c r="H108" s="203"/>
      <c r="I108" s="241">
        <f>SUM(I109:M109)</f>
        <v>2</v>
      </c>
      <c r="J108" s="242"/>
      <c r="K108" s="242">
        <f>SUM(I110:M110)</f>
        <v>0</v>
      </c>
      <c r="L108" s="242"/>
      <c r="M108" s="243">
        <f>IF(I108&gt;K108,1,0)</f>
        <v>1</v>
      </c>
      <c r="N108" s="242">
        <f>SUM(N109:R109)</f>
        <v>0</v>
      </c>
      <c r="O108" s="242"/>
      <c r="P108" s="242">
        <f>SUM(N110:R110)</f>
        <v>0</v>
      </c>
      <c r="Q108" s="242"/>
      <c r="R108" s="243">
        <f>IF(N108&gt;P108,1,0)</f>
        <v>0</v>
      </c>
      <c r="S108" s="242">
        <f>SUM(S109:W109)</f>
        <v>2</v>
      </c>
      <c r="T108" s="242"/>
      <c r="U108" s="242">
        <f>SUM(S110:W110)</f>
        <v>0</v>
      </c>
      <c r="V108" s="242"/>
      <c r="W108" s="243">
        <f>IF(S108&gt;U108,1,0)</f>
        <v>1</v>
      </c>
      <c r="X108" s="244">
        <f>M108+R108+W108</f>
        <v>2</v>
      </c>
      <c r="Y108" s="245">
        <f>I108+N108+S108</f>
        <v>4</v>
      </c>
      <c r="Z108" s="246"/>
      <c r="AA108" s="244">
        <f>K108+P108+U108</f>
        <v>0</v>
      </c>
      <c r="AB108" s="206"/>
      <c r="AC108" s="206"/>
      <c r="AD108" s="207"/>
    </row>
    <row r="109" spans="8:33" x14ac:dyDescent="0.2">
      <c r="H109" s="203"/>
      <c r="I109" s="236">
        <f>IF(I57&gt;I58,1,0)</f>
        <v>1</v>
      </c>
      <c r="J109" s="237">
        <f>IF(J57&gt;J58,1,0)</f>
        <v>1</v>
      </c>
      <c r="K109" s="237">
        <f>IF(K57&gt;K58,1,0)</f>
        <v>0</v>
      </c>
      <c r="L109" s="237">
        <f>IF(L57&gt;L58,1,0)</f>
        <v>0</v>
      </c>
      <c r="M109" s="238">
        <f>IF(M57&gt;M58,1,0)</f>
        <v>0</v>
      </c>
      <c r="N109" s="240"/>
      <c r="O109" s="240"/>
      <c r="P109" s="240"/>
      <c r="Q109" s="240"/>
      <c r="R109" s="235"/>
      <c r="S109" s="236">
        <f>IF(S57&gt;S58,1,0)</f>
        <v>1</v>
      </c>
      <c r="T109" s="237">
        <f>IF(T57&gt;T58,1,0)</f>
        <v>1</v>
      </c>
      <c r="U109" s="237">
        <f>IF(U57&gt;U58,1,0)</f>
        <v>0</v>
      </c>
      <c r="V109" s="237">
        <f>IF(V57&gt;V58,1,0)</f>
        <v>0</v>
      </c>
      <c r="W109" s="238">
        <f>IF(W57&gt;W58,1,0)</f>
        <v>0</v>
      </c>
      <c r="X109" s="213"/>
      <c r="Y109" s="214"/>
      <c r="Z109" s="214"/>
      <c r="AA109" s="213"/>
      <c r="AB109" s="214"/>
      <c r="AC109" s="214"/>
      <c r="AD109" s="213"/>
    </row>
    <row r="110" spans="8:33" x14ac:dyDescent="0.2">
      <c r="H110" s="203" t="s">
        <v>91</v>
      </c>
      <c r="I110" s="236">
        <f>IF(I57&lt;I58,1,0)</f>
        <v>0</v>
      </c>
      <c r="J110" s="237">
        <f>IF(J57&lt;J58,1,0)</f>
        <v>0</v>
      </c>
      <c r="K110" s="237">
        <f>IF(K57&lt;K58,1,0)</f>
        <v>0</v>
      </c>
      <c r="L110" s="237">
        <f>IF(L57&lt;L58,1,0)</f>
        <v>0</v>
      </c>
      <c r="M110" s="238">
        <f>IF(M57&lt;M58,1,0)</f>
        <v>0</v>
      </c>
      <c r="N110" s="240"/>
      <c r="O110" s="240"/>
      <c r="P110" s="240"/>
      <c r="Q110" s="240"/>
      <c r="R110" s="235"/>
      <c r="S110" s="236">
        <f>IF(S57&lt;S58,1,0)</f>
        <v>0</v>
      </c>
      <c r="T110" s="237">
        <f>IF(T57&lt;T58,1,0)</f>
        <v>0</v>
      </c>
      <c r="U110" s="237">
        <f>IF(U57&lt;U58,1,0)</f>
        <v>0</v>
      </c>
      <c r="V110" s="237">
        <f>IF(V57&lt;V58,1,0)</f>
        <v>0</v>
      </c>
      <c r="W110" s="238">
        <f>IF(W57&lt;W58,1,0)</f>
        <v>0</v>
      </c>
      <c r="X110" s="247"/>
      <c r="Y110" s="214"/>
      <c r="Z110" s="214"/>
      <c r="AA110" s="213"/>
      <c r="AB110" s="214"/>
      <c r="AC110" s="218"/>
      <c r="AD110" s="213"/>
    </row>
    <row r="111" spans="8:33" ht="13.5" thickBot="1" x14ac:dyDescent="0.25">
      <c r="H111" s="198"/>
      <c r="I111" s="200"/>
      <c r="J111" s="200"/>
      <c r="K111" s="200"/>
      <c r="L111" s="200"/>
      <c r="M111" s="199"/>
      <c r="N111" s="222"/>
      <c r="O111" s="222"/>
      <c r="P111" s="222"/>
      <c r="Q111" s="222"/>
      <c r="R111" s="223"/>
      <c r="S111" s="200"/>
      <c r="T111" s="200"/>
      <c r="U111" s="200"/>
      <c r="V111" s="200"/>
      <c r="W111" s="199"/>
      <c r="X111" s="199"/>
      <c r="Y111" s="200"/>
      <c r="Z111" s="200"/>
      <c r="AA111" s="199"/>
      <c r="AB111" s="200"/>
      <c r="AC111" s="200"/>
      <c r="AD111" s="199"/>
    </row>
    <row r="112" spans="8:33" x14ac:dyDescent="0.2">
      <c r="H112" s="203"/>
      <c r="I112" s="231">
        <f>SUM(I113:M113)</f>
        <v>0</v>
      </c>
      <c r="J112" s="231"/>
      <c r="K112" s="231">
        <f>SUM(I114:M114)</f>
        <v>2</v>
      </c>
      <c r="L112" s="231"/>
      <c r="M112" s="232">
        <f>IF(I112&gt;K112,1,0)</f>
        <v>0</v>
      </c>
      <c r="N112" s="231">
        <f>SUM(N113:R113)</f>
        <v>0</v>
      </c>
      <c r="O112" s="231"/>
      <c r="P112" s="231">
        <f>SUM(N114:R114)</f>
        <v>2</v>
      </c>
      <c r="Q112" s="231"/>
      <c r="R112" s="232">
        <f>IF(N112&gt;P112,1,0)</f>
        <v>0</v>
      </c>
      <c r="S112" s="231">
        <f>SUM(S113:W113)</f>
        <v>0</v>
      </c>
      <c r="T112" s="231"/>
      <c r="U112" s="231">
        <f>SUM(S114:W114)</f>
        <v>0</v>
      </c>
      <c r="V112" s="231"/>
      <c r="W112" s="232">
        <f>IF(S112&gt;U112,1,0)</f>
        <v>0</v>
      </c>
      <c r="X112" s="233">
        <f>M112+R112+W112</f>
        <v>0</v>
      </c>
      <c r="Y112" s="218">
        <f>I112+N112+S112</f>
        <v>0</v>
      </c>
      <c r="Z112" s="214"/>
      <c r="AA112" s="233">
        <f>K112+P112+U112</f>
        <v>4</v>
      </c>
      <c r="AB112" s="206"/>
      <c r="AC112" s="206"/>
      <c r="AD112" s="207"/>
    </row>
    <row r="113" spans="8:30" x14ac:dyDescent="0.2">
      <c r="H113" s="203"/>
      <c r="I113" s="236">
        <f t="shared" ref="I113:R113" si="6">IF(I61&gt;I62,1,0)</f>
        <v>0</v>
      </c>
      <c r="J113" s="237">
        <f t="shared" si="6"/>
        <v>0</v>
      </c>
      <c r="K113" s="237">
        <f t="shared" si="6"/>
        <v>0</v>
      </c>
      <c r="L113" s="237">
        <f t="shared" si="6"/>
        <v>0</v>
      </c>
      <c r="M113" s="238">
        <f t="shared" si="6"/>
        <v>0</v>
      </c>
      <c r="N113" s="236">
        <f t="shared" si="6"/>
        <v>0</v>
      </c>
      <c r="O113" s="237">
        <f t="shared" si="6"/>
        <v>0</v>
      </c>
      <c r="P113" s="237">
        <f t="shared" si="6"/>
        <v>0</v>
      </c>
      <c r="Q113" s="237">
        <f t="shared" si="6"/>
        <v>0</v>
      </c>
      <c r="R113" s="238">
        <f t="shared" si="6"/>
        <v>0</v>
      </c>
      <c r="S113" s="234"/>
      <c r="T113" s="234"/>
      <c r="U113" s="234"/>
      <c r="V113" s="234"/>
      <c r="W113" s="235"/>
      <c r="X113" s="213"/>
      <c r="Y113" s="214"/>
      <c r="Z113" s="214"/>
      <c r="AA113" s="213"/>
      <c r="AB113" s="214"/>
      <c r="AC113" s="214"/>
      <c r="AD113" s="213"/>
    </row>
    <row r="114" spans="8:30" x14ac:dyDescent="0.2">
      <c r="H114" s="203" t="s">
        <v>92</v>
      </c>
      <c r="I114" s="236">
        <f t="shared" ref="I114:R114" si="7">IF(I61&lt;I62,1,0)</f>
        <v>1</v>
      </c>
      <c r="J114" s="237">
        <f t="shared" si="7"/>
        <v>1</v>
      </c>
      <c r="K114" s="237">
        <f t="shared" si="7"/>
        <v>0</v>
      </c>
      <c r="L114" s="237">
        <f t="shared" si="7"/>
        <v>0</v>
      </c>
      <c r="M114" s="238">
        <f t="shared" si="7"/>
        <v>0</v>
      </c>
      <c r="N114" s="236">
        <f t="shared" si="7"/>
        <v>1</v>
      </c>
      <c r="O114" s="237">
        <f t="shared" si="7"/>
        <v>1</v>
      </c>
      <c r="P114" s="237">
        <f t="shared" si="7"/>
        <v>0</v>
      </c>
      <c r="Q114" s="237">
        <f t="shared" si="7"/>
        <v>0</v>
      </c>
      <c r="R114" s="238">
        <f t="shared" si="7"/>
        <v>0</v>
      </c>
      <c r="S114" s="240"/>
      <c r="T114" s="240"/>
      <c r="U114" s="240"/>
      <c r="V114" s="240"/>
      <c r="W114" s="235"/>
      <c r="X114" s="247"/>
      <c r="Y114" s="214"/>
      <c r="Z114" s="214"/>
      <c r="AA114" s="213"/>
      <c r="AB114" s="214"/>
      <c r="AC114" s="218"/>
      <c r="AD114" s="213"/>
    </row>
    <row r="115" spans="8:30" ht="13.5" thickBot="1" x14ac:dyDescent="0.25">
      <c r="H115" s="198"/>
      <c r="I115" s="200"/>
      <c r="J115" s="200"/>
      <c r="K115" s="200"/>
      <c r="L115" s="200"/>
      <c r="M115" s="199"/>
      <c r="N115" s="200"/>
      <c r="O115" s="200"/>
      <c r="P115" s="200"/>
      <c r="Q115" s="200"/>
      <c r="R115" s="199"/>
      <c r="S115" s="222"/>
      <c r="T115" s="222"/>
      <c r="U115" s="222"/>
      <c r="V115" s="222"/>
      <c r="W115" s="223"/>
      <c r="X115" s="199"/>
      <c r="Y115" s="200"/>
      <c r="Z115" s="200"/>
      <c r="AA115" s="199"/>
      <c r="AB115" s="200"/>
      <c r="AC115" s="200"/>
      <c r="AD115" s="199"/>
    </row>
    <row r="116" spans="8:30" x14ac:dyDescent="0.2">
      <c r="H116" s="185"/>
      <c r="I116" s="185"/>
      <c r="J116" s="185"/>
      <c r="K116" s="185"/>
      <c r="L116" s="185"/>
      <c r="M116" s="185"/>
      <c r="N116" s="185"/>
      <c r="O116" s="185"/>
      <c r="P116" s="185"/>
      <c r="Q116" s="185"/>
      <c r="R116" s="185"/>
      <c r="S116" s="185"/>
      <c r="T116" s="185"/>
      <c r="U116" s="185"/>
      <c r="V116" s="185"/>
      <c r="W116" s="185"/>
      <c r="X116" s="185"/>
      <c r="Y116" s="185"/>
      <c r="Z116" s="185"/>
      <c r="AA116" s="185"/>
      <c r="AB116" s="185"/>
      <c r="AC116" s="185"/>
      <c r="AD116" s="185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7"/>
  <sheetViews>
    <sheetView showGridLines="0" topLeftCell="A11" zoomScale="115" zoomScaleNormal="115" zoomScalePageLayoutView="145" workbookViewId="0">
      <selection activeCell="B19" sqref="B19:E19"/>
    </sheetView>
  </sheetViews>
  <sheetFormatPr baseColWidth="10" defaultColWidth="9.140625" defaultRowHeight="12.75" x14ac:dyDescent="0.2"/>
  <cols>
    <col min="1" max="1" width="3.28515625" style="33" customWidth="1"/>
    <col min="2" max="2" width="26.140625" style="40" customWidth="1"/>
    <col min="3" max="3" width="7.85546875" style="138" bestFit="1" customWidth="1"/>
    <col min="4" max="4" width="6.85546875" style="41" bestFit="1" customWidth="1"/>
    <col min="5" max="5" width="6.5703125" style="41" bestFit="1" customWidth="1"/>
    <col min="6" max="6" width="7.5703125" style="139" customWidth="1"/>
    <col min="7" max="7" width="1" style="140" customWidth="1"/>
    <col min="8" max="8" width="1" style="141" customWidth="1"/>
    <col min="9" max="12" width="9.140625" style="40" hidden="1" customWidth="1"/>
    <col min="13" max="13" width="27.140625" style="40" bestFit="1" customWidth="1"/>
    <col min="14" max="14" width="7.85546875" style="40" customWidth="1"/>
    <col min="15" max="15" width="6.85546875" style="40" customWidth="1"/>
    <col min="16" max="16" width="6.5703125" style="40" customWidth="1"/>
    <col min="17" max="17" width="7.28515625" style="41" customWidth="1"/>
    <col min="18" max="18" width="9.140625" style="40" customWidth="1"/>
    <col min="19" max="16384" width="9.140625" style="40"/>
  </cols>
  <sheetData>
    <row r="1" spans="1:20" x14ac:dyDescent="0.2">
      <c r="B1" s="34"/>
      <c r="C1" s="35"/>
      <c r="D1" s="36"/>
      <c r="E1" s="36"/>
      <c r="F1" s="37"/>
      <c r="G1" s="38"/>
      <c r="H1" s="39"/>
      <c r="I1" s="34"/>
      <c r="J1" s="34"/>
      <c r="K1" s="34"/>
      <c r="L1" s="34"/>
      <c r="M1" s="34"/>
    </row>
    <row r="2" spans="1:20" x14ac:dyDescent="0.2">
      <c r="B2" s="34"/>
      <c r="C2" s="35"/>
      <c r="D2" s="36"/>
      <c r="E2" s="36"/>
      <c r="F2" s="37"/>
      <c r="G2" s="38"/>
      <c r="H2" s="39"/>
      <c r="I2" s="34"/>
      <c r="J2" s="34"/>
      <c r="K2" s="34"/>
      <c r="L2" s="34"/>
      <c r="M2" s="34"/>
    </row>
    <row r="3" spans="1:20" x14ac:dyDescent="0.2">
      <c r="B3" s="34"/>
      <c r="C3" s="35"/>
      <c r="D3" s="36"/>
      <c r="E3" s="36"/>
      <c r="F3" s="37"/>
      <c r="G3" s="38"/>
      <c r="H3" s="39"/>
      <c r="I3" s="34"/>
      <c r="J3" s="34"/>
      <c r="K3" s="34"/>
      <c r="L3" s="34"/>
      <c r="M3" s="34"/>
    </row>
    <row r="4" spans="1:20" x14ac:dyDescent="0.2">
      <c r="B4" s="34"/>
      <c r="C4" s="35"/>
      <c r="D4" s="36"/>
      <c r="E4" s="36"/>
      <c r="F4" s="37"/>
      <c r="G4" s="38"/>
      <c r="H4" s="39"/>
      <c r="I4" s="34"/>
      <c r="J4" s="34"/>
      <c r="K4" s="34"/>
      <c r="L4" s="34"/>
      <c r="M4" s="34"/>
    </row>
    <row r="5" spans="1:20" x14ac:dyDescent="0.2">
      <c r="B5" s="34"/>
      <c r="C5" s="35"/>
      <c r="D5" s="36"/>
      <c r="E5" s="36"/>
      <c r="F5" s="37"/>
      <c r="G5" s="38"/>
      <c r="H5" s="39"/>
      <c r="I5" s="34"/>
      <c r="J5" s="34"/>
      <c r="K5" s="34"/>
      <c r="L5" s="34"/>
      <c r="M5" s="34"/>
      <c r="R5" s="42" t="s">
        <v>17</v>
      </c>
    </row>
    <row r="6" spans="1:20" x14ac:dyDescent="0.2">
      <c r="B6" s="34"/>
      <c r="C6" s="35"/>
      <c r="D6" s="36"/>
      <c r="E6" s="36"/>
      <c r="F6" s="37"/>
      <c r="G6" s="38"/>
      <c r="H6" s="39"/>
      <c r="I6" s="34"/>
      <c r="J6" s="34"/>
      <c r="K6" s="34"/>
      <c r="L6" s="34"/>
      <c r="M6" s="34"/>
    </row>
    <row r="7" spans="1:20" ht="18.75" x14ac:dyDescent="0.3">
      <c r="A7" s="43" t="s">
        <v>18</v>
      </c>
      <c r="B7" s="44"/>
      <c r="C7" s="35"/>
      <c r="D7" s="36"/>
      <c r="E7" s="36"/>
      <c r="F7" s="37"/>
      <c r="G7" s="45"/>
      <c r="H7" s="39"/>
      <c r="I7" s="34"/>
      <c r="J7" s="34"/>
      <c r="K7" s="34"/>
      <c r="L7" s="34"/>
      <c r="M7" s="34"/>
      <c r="Q7" s="42"/>
    </row>
    <row r="8" spans="1:20" ht="18.75" customHeight="1" x14ac:dyDescent="0.2">
      <c r="A8" s="33" t="s">
        <v>19</v>
      </c>
      <c r="B8" s="44"/>
      <c r="C8" s="35"/>
      <c r="D8" s="36"/>
      <c r="E8" s="36"/>
      <c r="F8" s="37"/>
      <c r="G8" s="45"/>
      <c r="H8" s="39"/>
      <c r="I8" s="34"/>
      <c r="J8" s="34"/>
      <c r="K8" s="34"/>
      <c r="L8" s="34"/>
      <c r="M8" s="34"/>
    </row>
    <row r="9" spans="1:20" x14ac:dyDescent="0.2">
      <c r="A9" s="33" t="s">
        <v>20</v>
      </c>
      <c r="B9" s="34"/>
      <c r="C9" s="35"/>
      <c r="D9" s="36"/>
      <c r="E9" s="36"/>
      <c r="F9" s="37"/>
      <c r="G9" s="45"/>
      <c r="H9" s="39"/>
      <c r="I9" s="34"/>
      <c r="J9" s="34"/>
      <c r="K9" s="34"/>
      <c r="L9" s="34"/>
      <c r="M9" s="34"/>
    </row>
    <row r="10" spans="1:20" ht="29.25" customHeight="1" x14ac:dyDescent="0.2">
      <c r="A10" s="46"/>
      <c r="B10" s="39"/>
      <c r="C10" s="47"/>
      <c r="D10" s="48"/>
      <c r="E10" s="48"/>
      <c r="F10" s="49"/>
      <c r="G10" s="45"/>
      <c r="H10" s="39"/>
      <c r="I10" s="34"/>
      <c r="J10" s="34"/>
      <c r="K10" s="34"/>
      <c r="L10" s="34"/>
      <c r="M10" s="34"/>
    </row>
    <row r="11" spans="1:20" ht="17.25" customHeight="1" x14ac:dyDescent="0.2">
      <c r="A11" s="50"/>
      <c r="B11" s="51"/>
      <c r="C11" s="52"/>
      <c r="D11" s="53"/>
      <c r="E11" s="53"/>
      <c r="F11" s="53"/>
      <c r="G11" s="51"/>
      <c r="H11" s="54"/>
      <c r="I11" s="54"/>
      <c r="J11" s="54"/>
      <c r="K11" s="54"/>
      <c r="L11" s="54"/>
      <c r="M11" s="54"/>
      <c r="N11" s="55"/>
      <c r="O11" s="55"/>
      <c r="P11" s="55"/>
      <c r="Q11" s="56"/>
    </row>
    <row r="12" spans="1:20" ht="25.5" customHeight="1" x14ac:dyDescent="0.25">
      <c r="A12" s="57" t="s">
        <v>21</v>
      </c>
      <c r="B12" s="58"/>
      <c r="C12" s="59" t="s">
        <v>22</v>
      </c>
      <c r="D12" s="60" t="s">
        <v>2</v>
      </c>
      <c r="E12" s="60" t="s">
        <v>1</v>
      </c>
      <c r="F12" s="60" t="s">
        <v>23</v>
      </c>
      <c r="G12" s="61"/>
      <c r="H12" s="62"/>
      <c r="I12" s="63"/>
      <c r="J12" s="63"/>
      <c r="K12" s="63"/>
      <c r="L12" s="63"/>
      <c r="M12" s="58"/>
      <c r="N12" s="59" t="s">
        <v>22</v>
      </c>
      <c r="O12" s="60" t="s">
        <v>2</v>
      </c>
      <c r="P12" s="60" t="s">
        <v>1</v>
      </c>
      <c r="Q12" s="60" t="s">
        <v>23</v>
      </c>
      <c r="R12" s="64" t="s">
        <v>24</v>
      </c>
      <c r="T12" s="41"/>
    </row>
    <row r="13" spans="1:20" ht="12.75" customHeight="1" x14ac:dyDescent="0.2">
      <c r="A13" s="65">
        <v>1</v>
      </c>
      <c r="B13" s="66" t="s">
        <v>25</v>
      </c>
      <c r="C13" s="67" t="s">
        <v>26</v>
      </c>
      <c r="D13" s="68" t="s">
        <v>27</v>
      </c>
      <c r="E13" s="69">
        <v>2006</v>
      </c>
      <c r="F13" s="70">
        <v>384</v>
      </c>
      <c r="G13" s="71"/>
      <c r="H13" s="72"/>
      <c r="I13" s="39"/>
      <c r="J13" s="39"/>
      <c r="K13" s="39"/>
      <c r="L13" s="39"/>
      <c r="M13" s="66" t="s">
        <v>28</v>
      </c>
      <c r="N13" s="67" t="s">
        <v>29</v>
      </c>
      <c r="O13" s="67" t="s">
        <v>27</v>
      </c>
      <c r="P13" s="69">
        <v>2008</v>
      </c>
      <c r="Q13" s="70">
        <v>384</v>
      </c>
      <c r="R13" s="73">
        <f t="shared" ref="R13:R20" si="0">F13+Q13</f>
        <v>768</v>
      </c>
    </row>
    <row r="14" spans="1:20" ht="12.75" customHeight="1" x14ac:dyDescent="0.2">
      <c r="A14" s="65">
        <v>2</v>
      </c>
      <c r="B14" s="66" t="s">
        <v>30</v>
      </c>
      <c r="C14" s="67" t="s">
        <v>31</v>
      </c>
      <c r="D14" s="68" t="s">
        <v>27</v>
      </c>
      <c r="E14" s="69">
        <v>2003</v>
      </c>
      <c r="F14" s="70">
        <v>394</v>
      </c>
      <c r="G14" s="71"/>
      <c r="H14" s="72"/>
      <c r="I14" s="39"/>
      <c r="J14" s="39"/>
      <c r="K14" s="39"/>
      <c r="L14" s="39"/>
      <c r="M14" s="66" t="s">
        <v>32</v>
      </c>
      <c r="N14" s="67" t="s">
        <v>33</v>
      </c>
      <c r="O14" s="67" t="s">
        <v>27</v>
      </c>
      <c r="P14" s="68">
        <v>2007</v>
      </c>
      <c r="Q14" s="70">
        <v>192</v>
      </c>
      <c r="R14" s="73">
        <f t="shared" si="0"/>
        <v>586</v>
      </c>
      <c r="S14" s="74"/>
    </row>
    <row r="15" spans="1:20" ht="12.75" customHeight="1" x14ac:dyDescent="0.2">
      <c r="A15" s="65">
        <v>3</v>
      </c>
      <c r="B15" s="66" t="s">
        <v>34</v>
      </c>
      <c r="C15" s="67" t="s">
        <v>35</v>
      </c>
      <c r="D15" s="68" t="s">
        <v>27</v>
      </c>
      <c r="E15" s="69">
        <v>2005</v>
      </c>
      <c r="F15" s="70">
        <v>394</v>
      </c>
      <c r="G15" s="71"/>
      <c r="H15" s="72"/>
      <c r="I15" s="39"/>
      <c r="J15" s="39"/>
      <c r="K15" s="39"/>
      <c r="L15" s="39"/>
      <c r="M15" s="66" t="s">
        <v>36</v>
      </c>
      <c r="N15" s="67" t="s">
        <v>37</v>
      </c>
      <c r="O15" s="67" t="s">
        <v>27</v>
      </c>
      <c r="P15" s="69">
        <v>2005</v>
      </c>
      <c r="Q15" s="70">
        <v>192</v>
      </c>
      <c r="R15" s="73">
        <f t="shared" si="0"/>
        <v>586</v>
      </c>
    </row>
    <row r="16" spans="1:20" ht="12.75" customHeight="1" x14ac:dyDescent="0.2">
      <c r="A16" s="65">
        <v>4</v>
      </c>
      <c r="B16" s="66" t="s">
        <v>38</v>
      </c>
      <c r="C16" s="67" t="s">
        <v>39</v>
      </c>
      <c r="D16" s="68" t="s">
        <v>40</v>
      </c>
      <c r="E16" s="69">
        <v>2005</v>
      </c>
      <c r="F16" s="70">
        <v>0</v>
      </c>
      <c r="G16" s="71"/>
      <c r="H16" s="72"/>
      <c r="I16" s="39"/>
      <c r="J16" s="39"/>
      <c r="K16" s="39"/>
      <c r="L16" s="39"/>
      <c r="M16" s="66" t="s">
        <v>41</v>
      </c>
      <c r="N16" s="67" t="s">
        <v>42</v>
      </c>
      <c r="O16" s="67" t="s">
        <v>43</v>
      </c>
      <c r="P16" s="69">
        <v>2005</v>
      </c>
      <c r="Q16" s="70">
        <v>397</v>
      </c>
      <c r="R16" s="73">
        <f t="shared" si="0"/>
        <v>397</v>
      </c>
    </row>
    <row r="17" spans="1:19" ht="12.75" customHeight="1" x14ac:dyDescent="0.2">
      <c r="A17" s="65">
        <v>5</v>
      </c>
      <c r="B17" s="66" t="s">
        <v>44</v>
      </c>
      <c r="C17" s="67" t="s">
        <v>45</v>
      </c>
      <c r="D17" s="68" t="s">
        <v>46</v>
      </c>
      <c r="E17" s="69">
        <v>2003</v>
      </c>
      <c r="F17" s="70">
        <v>397</v>
      </c>
      <c r="G17" s="71"/>
      <c r="H17" s="72"/>
      <c r="I17" s="39"/>
      <c r="J17" s="39"/>
      <c r="K17" s="39"/>
      <c r="L17" s="39"/>
      <c r="M17" s="66" t="s">
        <v>47</v>
      </c>
      <c r="N17" s="67" t="s">
        <v>48</v>
      </c>
      <c r="O17" s="68" t="s">
        <v>46</v>
      </c>
      <c r="P17" s="68">
        <v>2005</v>
      </c>
      <c r="Q17" s="70">
        <v>0</v>
      </c>
      <c r="R17" s="73">
        <f t="shared" si="0"/>
        <v>397</v>
      </c>
      <c r="S17" s="74"/>
    </row>
    <row r="18" spans="1:19" ht="12.75" customHeight="1" x14ac:dyDescent="0.2">
      <c r="A18" s="65">
        <v>6</v>
      </c>
      <c r="B18" s="66" t="s">
        <v>49</v>
      </c>
      <c r="C18" s="67" t="s">
        <v>50</v>
      </c>
      <c r="D18" s="68" t="s">
        <v>51</v>
      </c>
      <c r="E18" s="69">
        <v>2004</v>
      </c>
      <c r="F18" s="70">
        <v>192</v>
      </c>
      <c r="G18" s="71"/>
      <c r="H18" s="72"/>
      <c r="I18" s="39"/>
      <c r="J18" s="39"/>
      <c r="K18" s="39"/>
      <c r="L18" s="39"/>
      <c r="M18" s="66" t="s">
        <v>52</v>
      </c>
      <c r="N18" s="67" t="s">
        <v>53</v>
      </c>
      <c r="O18" s="67" t="s">
        <v>51</v>
      </c>
      <c r="P18" s="68">
        <v>2005</v>
      </c>
      <c r="Q18" s="70">
        <v>192</v>
      </c>
      <c r="R18" s="73">
        <f t="shared" si="0"/>
        <v>384</v>
      </c>
    </row>
    <row r="19" spans="1:19" ht="12.75" customHeight="1" x14ac:dyDescent="0.2">
      <c r="A19" s="65">
        <v>7</v>
      </c>
      <c r="B19" s="66" t="s">
        <v>54</v>
      </c>
      <c r="C19" s="67" t="s">
        <v>55</v>
      </c>
      <c r="D19" s="68" t="s">
        <v>40</v>
      </c>
      <c r="E19" s="69">
        <v>2008</v>
      </c>
      <c r="F19" s="70">
        <v>0</v>
      </c>
      <c r="G19" s="71"/>
      <c r="H19" s="72"/>
      <c r="I19" s="54"/>
      <c r="J19" s="54"/>
      <c r="K19" s="54"/>
      <c r="L19" s="54"/>
      <c r="M19" s="66" t="s">
        <v>56</v>
      </c>
      <c r="N19" s="67" t="s">
        <v>57</v>
      </c>
      <c r="O19" s="67" t="s">
        <v>43</v>
      </c>
      <c r="P19" s="69">
        <v>2008</v>
      </c>
      <c r="Q19" s="70">
        <v>0</v>
      </c>
      <c r="R19" s="73">
        <f t="shared" si="0"/>
        <v>0</v>
      </c>
    </row>
    <row r="20" spans="1:19" ht="12.75" customHeight="1" x14ac:dyDescent="0.2">
      <c r="A20" s="65">
        <v>8</v>
      </c>
      <c r="B20" s="66" t="s">
        <v>58</v>
      </c>
      <c r="C20" s="67" t="s">
        <v>59</v>
      </c>
      <c r="D20" s="68" t="s">
        <v>43</v>
      </c>
      <c r="E20" s="69">
        <v>2006</v>
      </c>
      <c r="F20" s="70">
        <v>0</v>
      </c>
      <c r="G20" s="72"/>
      <c r="H20" s="75"/>
      <c r="I20" s="39"/>
      <c r="J20" s="39"/>
      <c r="K20" s="39"/>
      <c r="L20" s="39"/>
      <c r="M20" s="66" t="s">
        <v>60</v>
      </c>
      <c r="N20" s="67"/>
      <c r="O20" s="67"/>
      <c r="P20" s="68"/>
      <c r="Q20" s="70"/>
      <c r="R20" s="73">
        <f t="shared" si="0"/>
        <v>0</v>
      </c>
    </row>
    <row r="21" spans="1:19" ht="12.75" customHeight="1" x14ac:dyDescent="0.2">
      <c r="A21" s="65">
        <v>9</v>
      </c>
      <c r="B21" s="66"/>
      <c r="C21" s="67"/>
      <c r="D21" s="68"/>
      <c r="E21" s="69"/>
      <c r="F21" s="70"/>
      <c r="G21" s="72"/>
      <c r="H21" s="75"/>
      <c r="I21" s="39"/>
      <c r="J21" s="39"/>
      <c r="K21" s="39"/>
      <c r="L21" s="39"/>
      <c r="M21" s="66"/>
      <c r="N21" s="67"/>
      <c r="O21" s="67"/>
      <c r="P21" s="68"/>
      <c r="Q21" s="70"/>
      <c r="R21" s="73"/>
    </row>
    <row r="22" spans="1:19" ht="12.75" customHeight="1" x14ac:dyDescent="0.2">
      <c r="A22" s="65">
        <v>10</v>
      </c>
      <c r="B22" s="66"/>
      <c r="C22" s="67"/>
      <c r="D22" s="68"/>
      <c r="E22" s="69"/>
      <c r="F22" s="70"/>
      <c r="G22" s="72"/>
      <c r="H22" s="75"/>
      <c r="I22" s="39"/>
      <c r="J22" s="39"/>
      <c r="K22" s="39"/>
      <c r="L22" s="39"/>
      <c r="M22" s="66"/>
      <c r="N22" s="67"/>
      <c r="O22" s="67"/>
      <c r="P22" s="68"/>
      <c r="Q22" s="70"/>
      <c r="R22" s="76"/>
    </row>
    <row r="23" spans="1:19" ht="12.75" customHeight="1" x14ac:dyDescent="0.2">
      <c r="A23" s="65">
        <v>11</v>
      </c>
      <c r="B23" s="66"/>
      <c r="C23" s="67"/>
      <c r="D23" s="68"/>
      <c r="E23" s="69"/>
      <c r="F23" s="70"/>
      <c r="G23" s="72"/>
      <c r="H23" s="75"/>
      <c r="I23" s="39"/>
      <c r="J23" s="39"/>
      <c r="K23" s="39"/>
      <c r="L23" s="39"/>
      <c r="M23" s="66"/>
      <c r="N23" s="67"/>
      <c r="O23" s="67"/>
      <c r="P23" s="68"/>
      <c r="Q23" s="70"/>
      <c r="R23" s="76"/>
    </row>
    <row r="24" spans="1:19" ht="12.75" customHeight="1" x14ac:dyDescent="0.2">
      <c r="A24" s="65">
        <v>12</v>
      </c>
      <c r="B24" s="66"/>
      <c r="C24" s="67"/>
      <c r="D24" s="68"/>
      <c r="E24" s="69"/>
      <c r="F24" s="70"/>
      <c r="G24" s="71"/>
      <c r="H24" s="72"/>
      <c r="I24" s="39"/>
      <c r="J24" s="39"/>
      <c r="K24" s="39"/>
      <c r="L24" s="39"/>
      <c r="M24" s="66"/>
      <c r="N24" s="67"/>
      <c r="O24" s="67"/>
      <c r="P24" s="69"/>
      <c r="Q24" s="70"/>
      <c r="R24" s="76"/>
    </row>
    <row r="25" spans="1:19" ht="12.75" customHeight="1" x14ac:dyDescent="0.2">
      <c r="A25" s="65">
        <v>13</v>
      </c>
      <c r="B25" s="66"/>
      <c r="C25" s="67"/>
      <c r="D25" s="68"/>
      <c r="E25" s="69"/>
      <c r="F25" s="70"/>
      <c r="G25" s="71"/>
      <c r="H25" s="72"/>
      <c r="I25" s="39"/>
      <c r="J25" s="39"/>
      <c r="K25" s="39"/>
      <c r="L25" s="39"/>
      <c r="M25" s="66"/>
      <c r="N25" s="67"/>
      <c r="O25" s="67"/>
      <c r="P25" s="68"/>
      <c r="Q25" s="70"/>
      <c r="R25" s="76"/>
    </row>
    <row r="26" spans="1:19" ht="12.75" customHeight="1" x14ac:dyDescent="0.2">
      <c r="A26" s="65">
        <v>14</v>
      </c>
      <c r="B26" s="66"/>
      <c r="C26" s="67"/>
      <c r="D26" s="68"/>
      <c r="E26" s="69"/>
      <c r="F26" s="70"/>
      <c r="G26" s="71"/>
      <c r="H26" s="72"/>
      <c r="I26" s="39"/>
      <c r="J26" s="39"/>
      <c r="K26" s="39"/>
      <c r="L26" s="39"/>
      <c r="M26" s="77"/>
      <c r="N26" s="78"/>
      <c r="O26" s="79"/>
      <c r="P26" s="80"/>
      <c r="Q26" s="70"/>
      <c r="R26" s="73"/>
    </row>
    <row r="27" spans="1:19" ht="12.75" customHeight="1" x14ac:dyDescent="0.2">
      <c r="A27" s="81">
        <v>15</v>
      </c>
      <c r="B27" s="82"/>
      <c r="C27" s="83"/>
      <c r="D27" s="83"/>
      <c r="E27" s="84"/>
      <c r="F27" s="85"/>
      <c r="G27" s="86"/>
      <c r="H27" s="87"/>
      <c r="I27" s="54"/>
      <c r="J27" s="54"/>
      <c r="K27" s="54"/>
      <c r="L27" s="54"/>
      <c r="M27" s="82"/>
      <c r="N27" s="83"/>
      <c r="O27" s="88"/>
      <c r="P27" s="84"/>
      <c r="Q27" s="89"/>
      <c r="R27" s="90"/>
    </row>
    <row r="28" spans="1:19" x14ac:dyDescent="0.2">
      <c r="A28" s="91"/>
      <c r="B28" s="92"/>
      <c r="C28" s="93"/>
      <c r="D28" s="94"/>
      <c r="E28" s="94"/>
      <c r="F28" s="95"/>
      <c r="G28" s="72"/>
      <c r="H28" s="72"/>
      <c r="I28" s="39"/>
      <c r="J28" s="39"/>
      <c r="K28" s="39"/>
      <c r="L28" s="39"/>
      <c r="M28" s="92"/>
      <c r="N28" s="93"/>
      <c r="O28" s="94"/>
      <c r="P28" s="94"/>
      <c r="Q28" s="94"/>
      <c r="R28" s="96"/>
    </row>
    <row r="29" spans="1:19" x14ac:dyDescent="0.2">
      <c r="A29" s="91"/>
      <c r="B29" s="92"/>
      <c r="C29" s="93"/>
      <c r="D29" s="94"/>
      <c r="E29" s="94"/>
      <c r="F29" s="95"/>
      <c r="G29" s="72"/>
      <c r="H29" s="72"/>
      <c r="I29" s="39"/>
      <c r="J29" s="39"/>
      <c r="K29" s="39"/>
      <c r="L29" s="39"/>
      <c r="M29" s="92"/>
      <c r="N29" s="93"/>
      <c r="O29" s="94"/>
      <c r="P29" s="94"/>
      <c r="Q29" s="94"/>
      <c r="R29" s="96"/>
    </row>
    <row r="30" spans="1:19" x14ac:dyDescent="0.2">
      <c r="B30" s="34"/>
      <c r="C30" s="34"/>
      <c r="D30" s="34"/>
      <c r="E30" s="34"/>
      <c r="F30" s="34"/>
      <c r="G30" s="72"/>
      <c r="H30" s="97"/>
      <c r="I30" s="34"/>
      <c r="J30" s="34"/>
      <c r="K30" s="34"/>
      <c r="L30" s="34"/>
      <c r="M30" s="34"/>
      <c r="N30" s="34"/>
      <c r="O30" s="34"/>
      <c r="P30" s="34"/>
      <c r="Q30" s="34"/>
    </row>
    <row r="31" spans="1:19" ht="12.75" customHeight="1" x14ac:dyDescent="0.2">
      <c r="A31" s="260" t="s">
        <v>61</v>
      </c>
      <c r="B31" s="261"/>
      <c r="C31" s="98"/>
      <c r="D31" s="98"/>
      <c r="E31" s="98"/>
      <c r="F31" s="98"/>
      <c r="G31" s="61"/>
      <c r="H31" s="62"/>
      <c r="I31" s="99"/>
      <c r="J31" s="99"/>
      <c r="K31" s="99"/>
      <c r="L31" s="99"/>
      <c r="M31" s="261"/>
      <c r="N31" s="98"/>
      <c r="O31" s="98"/>
      <c r="P31" s="98"/>
      <c r="Q31" s="98"/>
      <c r="R31" s="100"/>
    </row>
    <row r="32" spans="1:19" ht="12.75" customHeight="1" x14ac:dyDescent="0.2">
      <c r="A32" s="262"/>
      <c r="B32" s="263"/>
      <c r="C32" s="101" t="s">
        <v>22</v>
      </c>
      <c r="D32" s="102" t="s">
        <v>2</v>
      </c>
      <c r="E32" s="102" t="s">
        <v>1</v>
      </c>
      <c r="F32" s="102" t="s">
        <v>23</v>
      </c>
      <c r="G32" s="72"/>
      <c r="H32" s="75"/>
      <c r="I32" s="39"/>
      <c r="J32" s="39"/>
      <c r="K32" s="39"/>
      <c r="L32" s="39"/>
      <c r="M32" s="263"/>
      <c r="N32" s="101" t="s">
        <v>22</v>
      </c>
      <c r="O32" s="102" t="s">
        <v>2</v>
      </c>
      <c r="P32" s="102" t="s">
        <v>1</v>
      </c>
      <c r="Q32" s="102" t="s">
        <v>23</v>
      </c>
      <c r="R32" s="103" t="s">
        <v>24</v>
      </c>
    </row>
    <row r="33" spans="1:20" ht="12.75" customHeight="1" x14ac:dyDescent="0.2">
      <c r="A33" s="65">
        <v>1</v>
      </c>
      <c r="B33" s="66" t="s">
        <v>62</v>
      </c>
      <c r="C33" s="67" t="s">
        <v>63</v>
      </c>
      <c r="D33" s="68" t="s">
        <v>64</v>
      </c>
      <c r="E33" s="80">
        <v>2004</v>
      </c>
      <c r="F33" s="104">
        <v>395</v>
      </c>
      <c r="G33" s="71"/>
      <c r="H33" s="72"/>
      <c r="I33" s="105"/>
      <c r="J33" s="105"/>
      <c r="K33" s="105"/>
      <c r="L33" s="105"/>
      <c r="M33" s="66" t="s">
        <v>65</v>
      </c>
      <c r="N33" s="67" t="s">
        <v>66</v>
      </c>
      <c r="O33" s="68" t="s">
        <v>67</v>
      </c>
      <c r="P33" s="80">
        <v>2004</v>
      </c>
      <c r="Q33" s="106">
        <v>0</v>
      </c>
      <c r="R33" s="107">
        <f>F33+Q33</f>
        <v>395</v>
      </c>
    </row>
    <row r="34" spans="1:20" ht="12" customHeight="1" x14ac:dyDescent="0.2">
      <c r="A34" s="65">
        <v>2</v>
      </c>
      <c r="B34" s="77" t="s">
        <v>68</v>
      </c>
      <c r="C34" s="78" t="s">
        <v>69</v>
      </c>
      <c r="D34" s="79" t="s">
        <v>27</v>
      </c>
      <c r="E34" s="79">
        <v>2007</v>
      </c>
      <c r="F34" s="104">
        <v>393</v>
      </c>
      <c r="G34" s="71"/>
      <c r="H34" s="72"/>
      <c r="I34" s="105"/>
      <c r="J34" s="105"/>
      <c r="K34" s="105"/>
      <c r="L34" s="105"/>
      <c r="M34" s="66" t="s">
        <v>70</v>
      </c>
      <c r="N34" s="67" t="s">
        <v>71</v>
      </c>
      <c r="O34" s="68" t="s">
        <v>27</v>
      </c>
      <c r="P34" s="80">
        <v>2008</v>
      </c>
      <c r="Q34" s="108">
        <v>0</v>
      </c>
      <c r="R34" s="107">
        <f>F34+Q34</f>
        <v>393</v>
      </c>
      <c r="S34" s="74"/>
    </row>
    <row r="35" spans="1:20" ht="12.75" customHeight="1" x14ac:dyDescent="0.2">
      <c r="A35" s="65">
        <v>3</v>
      </c>
      <c r="B35" s="66" t="s">
        <v>72</v>
      </c>
      <c r="C35" s="68" t="s">
        <v>73</v>
      </c>
      <c r="D35" s="68" t="s">
        <v>51</v>
      </c>
      <c r="E35" s="80">
        <v>2004</v>
      </c>
      <c r="F35" s="104">
        <v>0</v>
      </c>
      <c r="G35" s="71"/>
      <c r="H35" s="72"/>
      <c r="I35" s="105"/>
      <c r="J35" s="105"/>
      <c r="K35" s="105"/>
      <c r="L35" s="105"/>
      <c r="M35" s="66" t="s">
        <v>74</v>
      </c>
      <c r="N35" s="67" t="s">
        <v>75</v>
      </c>
      <c r="O35" s="68" t="s">
        <v>51</v>
      </c>
      <c r="P35" s="80">
        <v>2004</v>
      </c>
      <c r="Q35" s="109">
        <v>0</v>
      </c>
      <c r="R35" s="107">
        <f>F35+Q35</f>
        <v>0</v>
      </c>
    </row>
    <row r="36" spans="1:20" ht="12.75" customHeight="1" x14ac:dyDescent="0.2">
      <c r="A36" s="65">
        <v>4</v>
      </c>
      <c r="B36" s="66" t="s">
        <v>76</v>
      </c>
      <c r="C36" s="67" t="s">
        <v>77</v>
      </c>
      <c r="D36" s="68" t="s">
        <v>43</v>
      </c>
      <c r="E36" s="80">
        <v>2005</v>
      </c>
      <c r="F36" s="109">
        <v>0</v>
      </c>
      <c r="G36" s="71"/>
      <c r="H36" s="72"/>
      <c r="I36" s="105"/>
      <c r="J36" s="105"/>
      <c r="K36" s="105"/>
      <c r="L36" s="105"/>
      <c r="M36" s="66" t="s">
        <v>60</v>
      </c>
      <c r="N36" s="67"/>
      <c r="O36" s="68"/>
      <c r="P36" s="80"/>
      <c r="Q36" s="109"/>
      <c r="R36" s="107"/>
    </row>
    <row r="37" spans="1:20" ht="12.75" customHeight="1" x14ac:dyDescent="0.2">
      <c r="A37" s="65">
        <v>5</v>
      </c>
      <c r="B37" s="66"/>
      <c r="C37" s="67"/>
      <c r="D37" s="68"/>
      <c r="E37" s="80"/>
      <c r="F37" s="104"/>
      <c r="G37" s="71"/>
      <c r="H37" s="72"/>
      <c r="I37" s="105"/>
      <c r="J37" s="105"/>
      <c r="K37" s="105"/>
      <c r="L37" s="105"/>
      <c r="M37" s="66"/>
      <c r="N37" s="67"/>
      <c r="O37" s="68"/>
      <c r="P37" s="80"/>
      <c r="Q37" s="108"/>
      <c r="R37" s="107"/>
    </row>
    <row r="38" spans="1:20" ht="12.75" customHeight="1" x14ac:dyDescent="0.2">
      <c r="A38" s="65">
        <v>6</v>
      </c>
      <c r="B38" s="66"/>
      <c r="C38" s="67"/>
      <c r="D38" s="68"/>
      <c r="E38" s="80"/>
      <c r="F38" s="109"/>
      <c r="G38" s="71"/>
      <c r="H38" s="72"/>
      <c r="I38" s="105"/>
      <c r="J38" s="105"/>
      <c r="K38" s="105"/>
      <c r="L38" s="105"/>
      <c r="M38" s="66"/>
      <c r="N38" s="67"/>
      <c r="O38" s="68"/>
      <c r="P38" s="80"/>
      <c r="Q38" s="108"/>
      <c r="R38" s="110"/>
      <c r="S38" s="74"/>
    </row>
    <row r="39" spans="1:20" ht="12.75" customHeight="1" x14ac:dyDescent="0.2">
      <c r="A39" s="65">
        <v>7</v>
      </c>
      <c r="B39" s="66"/>
      <c r="C39" s="67"/>
      <c r="D39" s="68"/>
      <c r="E39" s="80"/>
      <c r="F39" s="104"/>
      <c r="G39" s="71"/>
      <c r="H39" s="72"/>
      <c r="I39" s="105"/>
      <c r="J39" s="105"/>
      <c r="K39" s="105"/>
      <c r="L39" s="105"/>
      <c r="M39" s="66"/>
      <c r="N39" s="67"/>
      <c r="O39" s="68"/>
      <c r="P39" s="80"/>
      <c r="Q39" s="108"/>
      <c r="R39" s="107"/>
      <c r="S39" s="74"/>
    </row>
    <row r="40" spans="1:20" ht="12.75" customHeight="1" x14ac:dyDescent="0.2">
      <c r="A40" s="65">
        <v>9</v>
      </c>
      <c r="B40" s="77"/>
      <c r="C40" s="79"/>
      <c r="D40" s="79"/>
      <c r="E40" s="79"/>
      <c r="F40" s="104"/>
      <c r="G40" s="71"/>
      <c r="H40" s="72"/>
      <c r="I40" s="105"/>
      <c r="J40" s="105"/>
      <c r="K40" s="105"/>
      <c r="L40" s="105"/>
      <c r="M40" s="66"/>
      <c r="N40" s="67"/>
      <c r="O40" s="68"/>
      <c r="P40" s="80"/>
      <c r="Q40" s="108"/>
      <c r="R40" s="107"/>
    </row>
    <row r="41" spans="1:20" ht="12.75" customHeight="1" x14ac:dyDescent="0.2">
      <c r="A41" s="111">
        <v>8</v>
      </c>
      <c r="B41" s="66"/>
      <c r="C41" s="67"/>
      <c r="D41" s="68"/>
      <c r="E41" s="80"/>
      <c r="F41" s="109"/>
      <c r="G41" s="71"/>
      <c r="H41" s="72"/>
      <c r="I41" s="105"/>
      <c r="J41" s="105"/>
      <c r="K41" s="105"/>
      <c r="L41" s="105"/>
      <c r="M41" s="66"/>
      <c r="N41" s="67"/>
      <c r="O41" s="68"/>
      <c r="P41" s="80"/>
      <c r="Q41" s="109"/>
      <c r="R41" s="107"/>
    </row>
    <row r="42" spans="1:20" ht="12.75" customHeight="1" x14ac:dyDescent="0.2">
      <c r="A42" s="111">
        <v>10</v>
      </c>
      <c r="B42" s="66"/>
      <c r="C42" s="67"/>
      <c r="D42" s="68"/>
      <c r="E42" s="80"/>
      <c r="F42" s="104"/>
      <c r="G42" s="71"/>
      <c r="H42" s="72"/>
      <c r="I42" s="105"/>
      <c r="J42" s="105"/>
      <c r="K42" s="105"/>
      <c r="L42" s="105"/>
      <c r="M42" s="66"/>
      <c r="N42" s="67"/>
      <c r="O42" s="68"/>
      <c r="P42" s="80"/>
      <c r="Q42" s="108"/>
      <c r="R42" s="110"/>
    </row>
    <row r="43" spans="1:20" ht="12.75" customHeight="1" x14ac:dyDescent="0.2">
      <c r="A43" s="111">
        <v>11</v>
      </c>
      <c r="B43" s="66"/>
      <c r="C43" s="67"/>
      <c r="D43" s="68"/>
      <c r="E43" s="80"/>
      <c r="F43" s="104"/>
      <c r="G43" s="71"/>
      <c r="H43" s="72"/>
      <c r="I43" s="105"/>
      <c r="J43" s="105"/>
      <c r="K43" s="105"/>
      <c r="L43" s="105"/>
      <c r="M43" s="66"/>
      <c r="N43" s="67"/>
      <c r="O43" s="68"/>
      <c r="P43" s="80"/>
      <c r="Q43" s="108"/>
      <c r="R43" s="110"/>
    </row>
    <row r="44" spans="1:20" ht="12.75" customHeight="1" x14ac:dyDescent="0.2">
      <c r="A44" s="65">
        <v>12</v>
      </c>
      <c r="B44" s="66"/>
      <c r="C44" s="67"/>
      <c r="D44" s="68"/>
      <c r="E44" s="80"/>
      <c r="F44" s="104"/>
      <c r="G44" s="71"/>
      <c r="H44" s="72"/>
      <c r="I44" s="105"/>
      <c r="J44" s="105"/>
      <c r="K44" s="105"/>
      <c r="L44" s="105"/>
      <c r="M44" s="66"/>
      <c r="N44" s="67"/>
      <c r="O44" s="68"/>
      <c r="P44" s="80"/>
      <c r="Q44" s="108"/>
      <c r="R44" s="110"/>
    </row>
    <row r="45" spans="1:20" s="34" customFormat="1" ht="14.25" customHeight="1" x14ac:dyDescent="0.2">
      <c r="A45" s="65">
        <v>13</v>
      </c>
      <c r="B45" s="66"/>
      <c r="C45" s="67"/>
      <c r="D45" s="68"/>
      <c r="E45" s="80"/>
      <c r="F45" s="108"/>
      <c r="G45" s="71"/>
      <c r="H45" s="72"/>
      <c r="I45" s="105"/>
      <c r="J45" s="105"/>
      <c r="K45" s="105"/>
      <c r="L45" s="105"/>
      <c r="M45" s="66"/>
      <c r="N45" s="67"/>
      <c r="O45" s="68"/>
      <c r="P45" s="80"/>
      <c r="Q45" s="108"/>
      <c r="R45" s="110"/>
      <c r="T45" s="39"/>
    </row>
    <row r="46" spans="1:20" s="34" customFormat="1" x14ac:dyDescent="0.2">
      <c r="A46" s="65">
        <v>14</v>
      </c>
      <c r="B46" s="66"/>
      <c r="C46" s="67"/>
      <c r="D46" s="68"/>
      <c r="E46" s="80"/>
      <c r="F46" s="109"/>
      <c r="G46" s="71"/>
      <c r="H46" s="72"/>
      <c r="I46" s="105"/>
      <c r="J46" s="105"/>
      <c r="K46" s="105"/>
      <c r="L46" s="105"/>
      <c r="M46" s="66"/>
      <c r="N46" s="67"/>
      <c r="O46" s="68"/>
      <c r="P46" s="80"/>
      <c r="Q46" s="108"/>
      <c r="R46" s="110"/>
      <c r="T46" s="39"/>
    </row>
    <row r="47" spans="1:20" x14ac:dyDescent="0.2">
      <c r="A47" s="81">
        <v>15</v>
      </c>
      <c r="B47" s="82"/>
      <c r="C47" s="83"/>
      <c r="D47" s="88"/>
      <c r="E47" s="112"/>
      <c r="F47" s="85"/>
      <c r="G47" s="86"/>
      <c r="H47" s="87"/>
      <c r="I47" s="113"/>
      <c r="J47" s="113"/>
      <c r="K47" s="113"/>
      <c r="L47" s="113"/>
      <c r="M47" s="82"/>
      <c r="N47" s="83"/>
      <c r="O47" s="88"/>
      <c r="P47" s="112"/>
      <c r="Q47" s="114"/>
      <c r="R47" s="115"/>
      <c r="T47" s="116"/>
    </row>
    <row r="48" spans="1:20" ht="12.75" customHeight="1" x14ac:dyDescent="0.2">
      <c r="A48" s="91"/>
      <c r="B48" s="92"/>
      <c r="C48" s="93"/>
      <c r="D48" s="94"/>
      <c r="E48" s="94"/>
      <c r="F48" s="95"/>
      <c r="G48" s="72"/>
      <c r="H48" s="72"/>
      <c r="I48" s="105"/>
      <c r="J48" s="105"/>
      <c r="K48" s="105"/>
      <c r="L48" s="105"/>
      <c r="M48" s="92"/>
      <c r="N48" s="93"/>
      <c r="O48" s="94"/>
      <c r="P48" s="94"/>
      <c r="Q48" s="117"/>
      <c r="R48" s="96"/>
      <c r="T48" s="116"/>
    </row>
    <row r="49" spans="1:20" ht="12.75" customHeight="1" x14ac:dyDescent="0.2">
      <c r="A49" s="91"/>
      <c r="B49" s="92"/>
      <c r="C49" s="93"/>
      <c r="D49" s="94"/>
      <c r="E49" s="94"/>
      <c r="F49" s="95"/>
      <c r="G49" s="72"/>
      <c r="H49" s="72"/>
      <c r="I49" s="105"/>
      <c r="J49" s="105"/>
      <c r="K49" s="105"/>
      <c r="L49" s="105"/>
      <c r="M49" s="92"/>
      <c r="N49" s="93"/>
      <c r="O49" s="94"/>
      <c r="P49" s="94"/>
      <c r="Q49" s="117"/>
      <c r="R49" s="96"/>
      <c r="T49" s="116"/>
    </row>
    <row r="50" spans="1:20" s="118" customFormat="1" ht="12.75" customHeight="1" x14ac:dyDescent="0.2">
      <c r="A50" s="33"/>
      <c r="B50" s="34"/>
      <c r="C50" s="34"/>
      <c r="D50" s="34"/>
      <c r="E50" s="34"/>
      <c r="F50" s="34"/>
      <c r="G50" s="72"/>
      <c r="H50" s="97"/>
      <c r="I50" s="34"/>
      <c r="J50" s="34"/>
      <c r="K50" s="34"/>
      <c r="L50" s="34"/>
      <c r="M50" s="34"/>
      <c r="N50" s="34"/>
      <c r="O50" s="34"/>
      <c r="P50" s="34"/>
      <c r="Q50" s="34"/>
      <c r="R50" s="40"/>
      <c r="T50" s="116"/>
    </row>
    <row r="51" spans="1:20" ht="12.75" customHeight="1" x14ac:dyDescent="0.2">
      <c r="A51" s="260" t="s">
        <v>78</v>
      </c>
      <c r="B51" s="261"/>
      <c r="C51" s="98"/>
      <c r="D51" s="98"/>
      <c r="E51" s="98"/>
      <c r="F51" s="98"/>
      <c r="G51" s="61"/>
      <c r="H51" s="119"/>
      <c r="I51" s="99"/>
      <c r="J51" s="99"/>
      <c r="K51" s="99"/>
      <c r="L51" s="99"/>
      <c r="M51" s="261"/>
      <c r="N51" s="98"/>
      <c r="O51" s="98"/>
      <c r="P51" s="98"/>
      <c r="Q51" s="98"/>
      <c r="R51" s="100"/>
      <c r="T51" s="116"/>
    </row>
    <row r="52" spans="1:20" ht="12.75" customHeight="1" x14ac:dyDescent="0.2">
      <c r="A52" s="262"/>
      <c r="B52" s="263"/>
      <c r="C52" s="101" t="s">
        <v>22</v>
      </c>
      <c r="D52" s="102" t="s">
        <v>2</v>
      </c>
      <c r="E52" s="102" t="s">
        <v>1</v>
      </c>
      <c r="F52" s="102" t="s">
        <v>23</v>
      </c>
      <c r="G52" s="72"/>
      <c r="H52" s="120"/>
      <c r="I52" s="39"/>
      <c r="J52" s="39"/>
      <c r="K52" s="39"/>
      <c r="L52" s="39"/>
      <c r="M52" s="263"/>
      <c r="N52" s="101" t="s">
        <v>22</v>
      </c>
      <c r="O52" s="102" t="s">
        <v>2</v>
      </c>
      <c r="P52" s="102" t="s">
        <v>1</v>
      </c>
      <c r="Q52" s="102" t="s">
        <v>23</v>
      </c>
      <c r="R52" s="103" t="s">
        <v>24</v>
      </c>
      <c r="T52" s="116"/>
    </row>
    <row r="53" spans="1:20" s="123" customFormat="1" ht="12.75" customHeight="1" x14ac:dyDescent="0.2">
      <c r="A53" s="121">
        <v>1</v>
      </c>
      <c r="B53" s="66" t="s">
        <v>62</v>
      </c>
      <c r="C53" s="67" t="s">
        <v>63</v>
      </c>
      <c r="D53" s="68" t="s">
        <v>64</v>
      </c>
      <c r="E53" s="80">
        <v>2004</v>
      </c>
      <c r="F53" s="70">
        <v>391</v>
      </c>
      <c r="G53" s="72"/>
      <c r="H53" s="75"/>
      <c r="I53" s="113"/>
      <c r="J53" s="113"/>
      <c r="K53" s="113"/>
      <c r="L53" s="113"/>
      <c r="M53" s="66" t="s">
        <v>41</v>
      </c>
      <c r="N53" s="67" t="s">
        <v>42</v>
      </c>
      <c r="O53" s="68" t="s">
        <v>43</v>
      </c>
      <c r="P53" s="69">
        <v>2005</v>
      </c>
      <c r="Q53" s="106">
        <v>394</v>
      </c>
      <c r="R53" s="122">
        <f t="shared" ref="R53:R59" si="1">F53+Q53</f>
        <v>785</v>
      </c>
      <c r="T53" s="105"/>
    </row>
    <row r="54" spans="1:20" ht="12.75" customHeight="1" x14ac:dyDescent="0.2">
      <c r="A54" s="124">
        <v>2</v>
      </c>
      <c r="B54" s="66" t="s">
        <v>68</v>
      </c>
      <c r="C54" s="67" t="s">
        <v>69</v>
      </c>
      <c r="D54" s="68" t="s">
        <v>27</v>
      </c>
      <c r="E54" s="80">
        <v>2007</v>
      </c>
      <c r="F54" s="70">
        <v>195</v>
      </c>
      <c r="G54" s="71"/>
      <c r="H54" s="72"/>
      <c r="I54" s="113"/>
      <c r="J54" s="113"/>
      <c r="K54" s="113"/>
      <c r="L54" s="113"/>
      <c r="M54" s="66" t="s">
        <v>25</v>
      </c>
      <c r="N54" s="67" t="s">
        <v>26</v>
      </c>
      <c r="O54" s="68" t="s">
        <v>27</v>
      </c>
      <c r="P54" s="69">
        <v>2006</v>
      </c>
      <c r="Q54" s="106">
        <v>0</v>
      </c>
      <c r="R54" s="122">
        <f t="shared" si="1"/>
        <v>195</v>
      </c>
    </row>
    <row r="55" spans="1:20" s="118" customFormat="1" ht="12.75" customHeight="1" x14ac:dyDescent="0.2">
      <c r="A55" s="124">
        <v>3</v>
      </c>
      <c r="B55" s="66" t="s">
        <v>65</v>
      </c>
      <c r="C55" s="67" t="s">
        <v>66</v>
      </c>
      <c r="D55" s="68" t="s">
        <v>67</v>
      </c>
      <c r="E55" s="80">
        <v>2004</v>
      </c>
      <c r="F55" s="70">
        <v>0</v>
      </c>
      <c r="G55" s="72"/>
      <c r="H55" s="75"/>
      <c r="I55" s="113"/>
      <c r="J55" s="113"/>
      <c r="K55" s="113"/>
      <c r="L55" s="113"/>
      <c r="M55" s="66" t="s">
        <v>38</v>
      </c>
      <c r="N55" s="67" t="s">
        <v>39</v>
      </c>
      <c r="O55" s="68" t="s">
        <v>40</v>
      </c>
      <c r="P55" s="69">
        <v>2005</v>
      </c>
      <c r="Q55" s="106">
        <v>194</v>
      </c>
      <c r="R55" s="122">
        <f t="shared" si="1"/>
        <v>194</v>
      </c>
    </row>
    <row r="56" spans="1:20" s="118" customFormat="1" ht="12.75" customHeight="1" x14ac:dyDescent="0.2">
      <c r="A56" s="124" t="s">
        <v>135</v>
      </c>
      <c r="B56" s="66" t="s">
        <v>72</v>
      </c>
      <c r="C56" s="67" t="s">
        <v>73</v>
      </c>
      <c r="D56" s="68" t="s">
        <v>51</v>
      </c>
      <c r="E56" s="80">
        <v>2004</v>
      </c>
      <c r="F56" s="70">
        <v>0</v>
      </c>
      <c r="G56" s="72"/>
      <c r="H56" s="75"/>
      <c r="I56" s="113"/>
      <c r="J56" s="113"/>
      <c r="K56" s="113"/>
      <c r="L56" s="113"/>
      <c r="M56" s="66" t="s">
        <v>49</v>
      </c>
      <c r="N56" s="67" t="s">
        <v>50</v>
      </c>
      <c r="O56" s="68" t="s">
        <v>51</v>
      </c>
      <c r="P56" s="69">
        <v>2004</v>
      </c>
      <c r="Q56" s="106">
        <v>0</v>
      </c>
      <c r="R56" s="122">
        <f t="shared" si="1"/>
        <v>0</v>
      </c>
    </row>
    <row r="57" spans="1:20" s="118" customFormat="1" ht="12.75" customHeight="1" x14ac:dyDescent="0.2">
      <c r="A57" s="124" t="s">
        <v>136</v>
      </c>
      <c r="B57" s="66" t="s">
        <v>76</v>
      </c>
      <c r="C57" s="67" t="s">
        <v>77</v>
      </c>
      <c r="D57" s="68" t="s">
        <v>43</v>
      </c>
      <c r="E57" s="80">
        <v>2005</v>
      </c>
      <c r="F57" s="70">
        <v>0</v>
      </c>
      <c r="G57" s="72"/>
      <c r="H57" s="75"/>
      <c r="I57" s="113"/>
      <c r="J57" s="113"/>
      <c r="K57" s="113"/>
      <c r="L57" s="113"/>
      <c r="M57" s="66" t="s">
        <v>56</v>
      </c>
      <c r="N57" s="67" t="s">
        <v>57</v>
      </c>
      <c r="O57" s="67" t="s">
        <v>43</v>
      </c>
      <c r="P57" s="69">
        <v>2008</v>
      </c>
      <c r="Q57" s="106">
        <v>0</v>
      </c>
      <c r="R57" s="122">
        <f t="shared" si="1"/>
        <v>0</v>
      </c>
    </row>
    <row r="58" spans="1:20" s="118" customFormat="1" ht="12.75" customHeight="1" x14ac:dyDescent="0.2">
      <c r="A58" s="124" t="s">
        <v>137</v>
      </c>
      <c r="B58" s="66" t="s">
        <v>74</v>
      </c>
      <c r="C58" s="67" t="s">
        <v>75</v>
      </c>
      <c r="D58" s="68" t="s">
        <v>51</v>
      </c>
      <c r="E58" s="80">
        <v>2004</v>
      </c>
      <c r="F58" s="70">
        <v>0</v>
      </c>
      <c r="G58" s="72"/>
      <c r="H58" s="75"/>
      <c r="I58" s="113"/>
      <c r="J58" s="113"/>
      <c r="K58" s="113"/>
      <c r="L58" s="113"/>
      <c r="M58" s="66" t="s">
        <v>54</v>
      </c>
      <c r="N58" s="67" t="s">
        <v>55</v>
      </c>
      <c r="O58" s="68" t="s">
        <v>40</v>
      </c>
      <c r="P58" s="69">
        <v>2008</v>
      </c>
      <c r="Q58" s="106">
        <v>0</v>
      </c>
      <c r="R58" s="122">
        <f t="shared" si="1"/>
        <v>0</v>
      </c>
    </row>
    <row r="59" spans="1:20" s="118" customFormat="1" ht="12.75" customHeight="1" x14ac:dyDescent="0.2">
      <c r="A59" s="124" t="s">
        <v>138</v>
      </c>
      <c r="B59" s="66" t="s">
        <v>70</v>
      </c>
      <c r="C59" s="67" t="s">
        <v>71</v>
      </c>
      <c r="D59" s="68" t="s">
        <v>27</v>
      </c>
      <c r="E59" s="80">
        <v>2008</v>
      </c>
      <c r="F59" s="70">
        <v>0</v>
      </c>
      <c r="G59" s="125"/>
      <c r="H59" s="75"/>
      <c r="I59" s="126"/>
      <c r="J59" s="126"/>
      <c r="K59" s="126"/>
      <c r="L59" s="126"/>
      <c r="M59" s="66" t="s">
        <v>34</v>
      </c>
      <c r="N59" s="67" t="s">
        <v>35</v>
      </c>
      <c r="O59" s="68" t="s">
        <v>27</v>
      </c>
      <c r="P59" s="69">
        <v>2005</v>
      </c>
      <c r="Q59" s="106">
        <v>0</v>
      </c>
      <c r="R59" s="122">
        <f t="shared" si="1"/>
        <v>0</v>
      </c>
    </row>
    <row r="60" spans="1:20" s="118" customFormat="1" ht="12.75" customHeight="1" x14ac:dyDescent="0.2">
      <c r="A60" s="124">
        <v>8</v>
      </c>
      <c r="B60" s="66" t="s">
        <v>60</v>
      </c>
      <c r="C60" s="67"/>
      <c r="D60" s="68"/>
      <c r="E60" s="80"/>
      <c r="F60" s="70"/>
      <c r="G60" s="71"/>
      <c r="H60" s="72"/>
      <c r="I60" s="105"/>
      <c r="J60" s="105"/>
      <c r="K60" s="105"/>
      <c r="L60" s="105"/>
      <c r="M60" s="66" t="s">
        <v>58</v>
      </c>
      <c r="N60" s="67" t="s">
        <v>59</v>
      </c>
      <c r="O60" s="68" t="s">
        <v>43</v>
      </c>
      <c r="P60" s="69">
        <v>2006</v>
      </c>
      <c r="Q60" s="106">
        <v>0</v>
      </c>
      <c r="R60" s="122"/>
    </row>
    <row r="61" spans="1:20" s="118" customFormat="1" ht="12.75" customHeight="1" x14ac:dyDescent="0.2">
      <c r="A61" s="124">
        <v>9</v>
      </c>
      <c r="B61" s="66" t="s">
        <v>60</v>
      </c>
      <c r="C61" s="67"/>
      <c r="D61" s="68"/>
      <c r="E61" s="80"/>
      <c r="F61" s="70"/>
      <c r="G61" s="71"/>
      <c r="H61" s="72"/>
      <c r="I61" s="105"/>
      <c r="J61" s="105"/>
      <c r="K61" s="105"/>
      <c r="L61" s="105"/>
      <c r="M61" s="66" t="s">
        <v>30</v>
      </c>
      <c r="N61" s="67" t="s">
        <v>31</v>
      </c>
      <c r="O61" s="68" t="s">
        <v>27</v>
      </c>
      <c r="P61" s="69">
        <v>2003</v>
      </c>
      <c r="Q61" s="106">
        <v>0</v>
      </c>
      <c r="R61" s="122"/>
    </row>
    <row r="62" spans="1:20" s="118" customFormat="1" ht="12.75" customHeight="1" x14ac:dyDescent="0.2">
      <c r="A62" s="124">
        <v>10</v>
      </c>
      <c r="B62" s="66"/>
      <c r="C62" s="67"/>
      <c r="D62" s="68"/>
      <c r="E62" s="80"/>
      <c r="F62" s="70"/>
      <c r="G62" s="125"/>
      <c r="H62" s="127"/>
      <c r="I62" s="128"/>
      <c r="J62" s="128"/>
      <c r="K62" s="128"/>
      <c r="L62" s="128"/>
      <c r="M62" s="66"/>
      <c r="N62" s="67"/>
      <c r="O62" s="68"/>
      <c r="P62" s="69"/>
      <c r="Q62" s="106"/>
      <c r="R62" s="122"/>
    </row>
    <row r="63" spans="1:20" s="118" customFormat="1" ht="12.75" customHeight="1" x14ac:dyDescent="0.2">
      <c r="A63" s="124">
        <v>11</v>
      </c>
      <c r="B63" s="66" t="s">
        <v>139</v>
      </c>
      <c r="C63" s="67"/>
      <c r="D63" s="68"/>
      <c r="E63" s="80"/>
      <c r="F63" s="70"/>
      <c r="G63" s="72"/>
      <c r="H63" s="75"/>
      <c r="I63" s="113"/>
      <c r="J63" s="113"/>
      <c r="K63" s="113"/>
      <c r="L63" s="113"/>
      <c r="M63" s="66"/>
      <c r="N63" s="67"/>
      <c r="O63" s="68"/>
      <c r="P63" s="69"/>
      <c r="Q63" s="106"/>
      <c r="R63" s="122"/>
    </row>
    <row r="64" spans="1:20" s="118" customFormat="1" ht="12.75" customHeight="1" x14ac:dyDescent="0.2">
      <c r="A64" s="124">
        <v>12</v>
      </c>
      <c r="B64" s="66"/>
      <c r="C64" s="67"/>
      <c r="D64" s="68"/>
      <c r="E64" s="80"/>
      <c r="F64" s="70"/>
      <c r="G64" s="72"/>
      <c r="H64" s="75"/>
      <c r="I64" s="105"/>
      <c r="J64" s="105"/>
      <c r="K64" s="105"/>
      <c r="L64" s="105"/>
      <c r="M64" s="66"/>
      <c r="N64" s="67"/>
      <c r="O64" s="68"/>
      <c r="P64" s="69"/>
      <c r="Q64" s="106"/>
      <c r="R64" s="122"/>
    </row>
    <row r="65" spans="1:18" s="118" customFormat="1" ht="12.75" customHeight="1" x14ac:dyDescent="0.2">
      <c r="A65" s="124">
        <v>13</v>
      </c>
      <c r="B65" s="66"/>
      <c r="C65" s="67"/>
      <c r="D65" s="68"/>
      <c r="E65" s="80"/>
      <c r="F65" s="70"/>
      <c r="G65" s="125"/>
      <c r="H65" s="75"/>
      <c r="I65" s="126"/>
      <c r="J65" s="126"/>
      <c r="K65" s="126"/>
      <c r="L65" s="126"/>
      <c r="M65" s="66"/>
      <c r="N65" s="67"/>
      <c r="O65" s="68"/>
      <c r="P65" s="69"/>
      <c r="Q65" s="106"/>
      <c r="R65" s="122"/>
    </row>
    <row r="66" spans="1:18" s="118" customFormat="1" ht="12.75" customHeight="1" x14ac:dyDescent="0.2">
      <c r="A66" s="124">
        <v>14</v>
      </c>
      <c r="B66" s="66"/>
      <c r="C66" s="67"/>
      <c r="D66" s="68"/>
      <c r="E66" s="80"/>
      <c r="F66" s="70"/>
      <c r="G66" s="72"/>
      <c r="H66" s="75"/>
      <c r="I66" s="113"/>
      <c r="J66" s="113"/>
      <c r="K66" s="113"/>
      <c r="L66" s="113"/>
      <c r="M66" s="66"/>
      <c r="N66" s="67"/>
      <c r="O66" s="68"/>
      <c r="P66" s="69"/>
      <c r="Q66" s="106"/>
      <c r="R66" s="122"/>
    </row>
    <row r="67" spans="1:18" s="118" customFormat="1" ht="12.75" customHeight="1" x14ac:dyDescent="0.2">
      <c r="A67" s="124">
        <v>15</v>
      </c>
      <c r="B67" s="66"/>
      <c r="C67" s="67"/>
      <c r="D67" s="68"/>
      <c r="E67" s="80"/>
      <c r="F67" s="70"/>
      <c r="G67" s="72"/>
      <c r="H67" s="75"/>
      <c r="I67" s="113"/>
      <c r="J67" s="113"/>
      <c r="K67" s="113"/>
      <c r="L67" s="113"/>
      <c r="M67" s="66"/>
      <c r="N67" s="67"/>
      <c r="O67" s="67"/>
      <c r="P67" s="69"/>
      <c r="Q67" s="106"/>
      <c r="R67" s="122"/>
    </row>
    <row r="68" spans="1:18" s="118" customFormat="1" ht="12.75" customHeight="1" x14ac:dyDescent="0.2">
      <c r="A68" s="124">
        <v>16</v>
      </c>
      <c r="B68" s="66"/>
      <c r="C68" s="67"/>
      <c r="D68" s="68"/>
      <c r="E68" s="80"/>
      <c r="F68" s="70"/>
      <c r="G68" s="72"/>
      <c r="H68" s="75"/>
      <c r="I68" s="113"/>
      <c r="J68" s="113"/>
      <c r="K68" s="113"/>
      <c r="L68" s="113"/>
      <c r="M68" s="66"/>
      <c r="N68" s="67"/>
      <c r="O68" s="68"/>
      <c r="P68" s="69"/>
      <c r="Q68" s="106"/>
      <c r="R68" s="122"/>
    </row>
    <row r="69" spans="1:18" s="118" customFormat="1" ht="12.75" customHeight="1" x14ac:dyDescent="0.2">
      <c r="A69" s="124">
        <v>17</v>
      </c>
      <c r="B69" s="66"/>
      <c r="C69" s="67"/>
      <c r="D69" s="68"/>
      <c r="E69" s="80"/>
      <c r="F69" s="70"/>
      <c r="G69" s="72"/>
      <c r="H69" s="75"/>
      <c r="I69" s="113"/>
      <c r="J69" s="113"/>
      <c r="K69" s="113"/>
      <c r="L69" s="113"/>
      <c r="M69" s="66"/>
      <c r="N69" s="67"/>
      <c r="O69" s="68"/>
      <c r="P69" s="69"/>
      <c r="Q69" s="106"/>
      <c r="R69" s="122"/>
    </row>
    <row r="70" spans="1:18" s="118" customFormat="1" ht="12.75" customHeight="1" x14ac:dyDescent="0.2">
      <c r="A70" s="124">
        <v>18</v>
      </c>
      <c r="B70" s="66"/>
      <c r="C70" s="67"/>
      <c r="D70" s="68"/>
      <c r="E70" s="80"/>
      <c r="F70" s="70"/>
      <c r="G70" s="125"/>
      <c r="H70" s="127"/>
      <c r="I70" s="126"/>
      <c r="J70" s="126"/>
      <c r="K70" s="126"/>
      <c r="L70" s="126"/>
      <c r="M70" s="66"/>
      <c r="N70" s="67"/>
      <c r="O70" s="68"/>
      <c r="P70" s="69"/>
      <c r="Q70" s="106"/>
      <c r="R70" s="122"/>
    </row>
    <row r="71" spans="1:18" s="118" customFormat="1" ht="12.75" customHeight="1" x14ac:dyDescent="0.2">
      <c r="A71" s="124">
        <v>19</v>
      </c>
      <c r="B71" s="66"/>
      <c r="C71" s="67"/>
      <c r="D71" s="68"/>
      <c r="E71" s="80"/>
      <c r="F71" s="70"/>
      <c r="G71" s="125"/>
      <c r="H71" s="127"/>
      <c r="I71" s="126"/>
      <c r="J71" s="126"/>
      <c r="K71" s="126"/>
      <c r="L71" s="126"/>
      <c r="M71" s="66"/>
      <c r="N71" s="67"/>
      <c r="O71" s="68"/>
      <c r="P71" s="69"/>
      <c r="Q71" s="106"/>
      <c r="R71" s="122"/>
    </row>
    <row r="72" spans="1:18" s="118" customFormat="1" ht="12.75" customHeight="1" x14ac:dyDescent="0.2">
      <c r="A72" s="124">
        <v>20</v>
      </c>
      <c r="B72" s="66"/>
      <c r="C72" s="67"/>
      <c r="D72" s="68"/>
      <c r="E72" s="80"/>
      <c r="F72" s="70"/>
      <c r="G72" s="125"/>
      <c r="H72" s="127"/>
      <c r="I72" s="126"/>
      <c r="J72" s="126"/>
      <c r="K72" s="126"/>
      <c r="L72" s="126"/>
      <c r="M72" s="66"/>
      <c r="N72" s="67"/>
      <c r="O72" s="68"/>
      <c r="P72" s="69"/>
      <c r="Q72" s="106"/>
      <c r="R72" s="122"/>
    </row>
    <row r="73" spans="1:18" s="118" customFormat="1" ht="12.75" customHeight="1" x14ac:dyDescent="0.2">
      <c r="A73" s="124">
        <v>21</v>
      </c>
      <c r="B73" s="66"/>
      <c r="C73" s="67"/>
      <c r="D73" s="68"/>
      <c r="E73" s="80"/>
      <c r="F73" s="70"/>
      <c r="G73" s="129"/>
      <c r="H73" s="125"/>
      <c r="I73" s="128"/>
      <c r="J73" s="128"/>
      <c r="K73" s="128"/>
      <c r="L73" s="128"/>
      <c r="M73" s="66"/>
      <c r="N73" s="67"/>
      <c r="O73" s="68"/>
      <c r="P73" s="69"/>
      <c r="Q73" s="106"/>
      <c r="R73" s="122"/>
    </row>
    <row r="74" spans="1:18" x14ac:dyDescent="0.2">
      <c r="A74" s="124">
        <v>22</v>
      </c>
      <c r="B74" s="66"/>
      <c r="C74" s="67"/>
      <c r="D74" s="68"/>
      <c r="E74" s="80"/>
      <c r="F74" s="70"/>
      <c r="G74" s="129"/>
      <c r="H74" s="125"/>
      <c r="I74" s="128"/>
      <c r="J74" s="128"/>
      <c r="K74" s="128"/>
      <c r="L74" s="128"/>
      <c r="M74" s="66"/>
      <c r="N74" s="67"/>
      <c r="O74" s="68"/>
      <c r="P74" s="69"/>
      <c r="Q74" s="106"/>
      <c r="R74" s="122"/>
    </row>
    <row r="75" spans="1:18" x14ac:dyDescent="0.2">
      <c r="A75" s="124">
        <v>23</v>
      </c>
      <c r="B75" s="66"/>
      <c r="C75" s="67"/>
      <c r="D75" s="68"/>
      <c r="E75" s="80"/>
      <c r="F75" s="70"/>
      <c r="G75" s="129"/>
      <c r="H75" s="125"/>
      <c r="I75" s="128"/>
      <c r="J75" s="128"/>
      <c r="K75" s="128"/>
      <c r="L75" s="128"/>
      <c r="M75" s="66"/>
      <c r="N75" s="67"/>
      <c r="O75" s="68"/>
      <c r="P75" s="69"/>
      <c r="Q75" s="106"/>
      <c r="R75" s="122"/>
    </row>
    <row r="76" spans="1:18" x14ac:dyDescent="0.2">
      <c r="A76" s="65">
        <v>24</v>
      </c>
      <c r="B76" s="66"/>
      <c r="C76" s="67"/>
      <c r="D76" s="68"/>
      <c r="E76" s="80"/>
      <c r="F76" s="70"/>
      <c r="G76" s="129"/>
      <c r="H76" s="125"/>
      <c r="I76" s="128"/>
      <c r="J76" s="128"/>
      <c r="K76" s="128"/>
      <c r="L76" s="128"/>
      <c r="M76" s="66"/>
      <c r="N76" s="67"/>
      <c r="O76" s="68"/>
      <c r="P76" s="69"/>
      <c r="Q76" s="106"/>
      <c r="R76" s="122"/>
    </row>
    <row r="77" spans="1:18" x14ac:dyDescent="0.2">
      <c r="A77" s="130">
        <v>25</v>
      </c>
      <c r="B77" s="82"/>
      <c r="C77" s="83"/>
      <c r="D77" s="88"/>
      <c r="E77" s="112"/>
      <c r="F77" s="89"/>
      <c r="G77" s="131"/>
      <c r="H77" s="132"/>
      <c r="I77" s="126"/>
      <c r="J77" s="126"/>
      <c r="K77" s="126"/>
      <c r="L77" s="126"/>
      <c r="M77" s="133"/>
      <c r="N77" s="134"/>
      <c r="O77" s="135"/>
      <c r="P77" s="136"/>
      <c r="Q77" s="137"/>
      <c r="R77" s="115"/>
    </row>
  </sheetData>
  <mergeCells count="4">
    <mergeCell ref="A31:B32"/>
    <mergeCell ref="M31:M32"/>
    <mergeCell ref="A51:B52"/>
    <mergeCell ref="M51:M52"/>
  </mergeCells>
  <pageMargins left="0.78740157480314965" right="0.27559055118110237" top="0.55118110236220474" bottom="0.78740157480314965" header="0.31496062992125984" footer="0.35433070866141736"/>
  <pageSetup paperSize="9" scale="70" fitToHeight="0" orientation="portrait" r:id="rId1"/>
  <headerFooter alignWithMargins="0">
    <oddFooter>&amp;L&amp;G&amp;C&amp;"Arial,Kursiv"&amp;8BC Walgau - Nenzing&amp;R&amp;"Arial,Kursiv"&amp;8 &amp;D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Ergebnisliste</vt:lpstr>
      <vt:lpstr>Mixed-Doppel</vt:lpstr>
      <vt:lpstr>Damen-Doppel</vt:lpstr>
      <vt:lpstr>Herren-Doppel</vt:lpstr>
      <vt:lpstr>Setzliste</vt:lpstr>
      <vt:lpstr>Setzliste!DAMEN_EINZEL</vt:lpstr>
      <vt:lpstr>'Damen-Doppel'!Druckbereich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sillers</dc:creator>
  <cp:lastModifiedBy>Bertsch Guntram</cp:lastModifiedBy>
  <cp:lastPrinted>2018-03-05T07:29:14Z</cp:lastPrinted>
  <dcterms:created xsi:type="dcterms:W3CDTF">2013-11-10T10:05:40Z</dcterms:created>
  <dcterms:modified xsi:type="dcterms:W3CDTF">2018-03-05T07:29:49Z</dcterms:modified>
</cp:coreProperties>
</file>